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6" activeTab="8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  <sheet name="Перечень" sheetId="37" r:id="rId13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10'!$A$5:$L$67</definedName>
    <definedName name="_xlnm._FilterDatabase" localSheetId="6" hidden="1">'Приложение 7'!$A$6:$M$77</definedName>
    <definedName name="_xlnm._FilterDatabase" localSheetId="7" hidden="1">'Приложение 8'!$A$6:$N$77</definedName>
    <definedName name="_xlnm._FilterDatabase" localSheetId="8" hidden="1">'Приложение 9'!$A$6:$K$66</definedName>
    <definedName name="_xlnm.Print_Area" localSheetId="0">'Приложение 1'!$A$1:$C$58</definedName>
    <definedName name="_xlnm.Print_Area" localSheetId="9">'Приложение 10'!$A$1:$J$75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3'!$A$1:$G$37</definedName>
    <definedName name="_xlnm.Print_Area" localSheetId="4">'Приложение 5'!$A$1:$C$53</definedName>
    <definedName name="_xlnm.Print_Area" localSheetId="5">'Приложение 6'!$A$1:$D$58</definedName>
    <definedName name="_xlnm.Print_Area" localSheetId="6">'Приложение 7'!$A$1:$J$76</definedName>
    <definedName name="_xlnm.Print_Area" localSheetId="7">'Приложение 8'!$A$1:$K$76</definedName>
    <definedName name="_xlnm.Print_Area" localSheetId="8">'Приложение 9'!$A$1:$I$76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C19" i="53"/>
  <c r="J70" i="51"/>
  <c r="F29" i="18"/>
  <c r="D41" i="30"/>
  <c r="C41"/>
  <c r="F75" i="56"/>
  <c r="H74"/>
  <c r="H73"/>
  <c r="H69"/>
  <c r="J68"/>
  <c r="G68"/>
  <c r="H67"/>
  <c r="H66"/>
  <c r="G65"/>
  <c r="G64" s="1"/>
  <c r="H62"/>
  <c r="H61"/>
  <c r="H60"/>
  <c r="H59"/>
  <c r="F59"/>
  <c r="F58"/>
  <c r="F57" s="1"/>
  <c r="H56"/>
  <c r="I55"/>
  <c r="G55"/>
  <c r="H54"/>
  <c r="H53"/>
  <c r="I52"/>
  <c r="G52"/>
  <c r="G51" s="1"/>
  <c r="F49"/>
  <c r="F48"/>
  <c r="H47"/>
  <c r="J46"/>
  <c r="J45" s="1"/>
  <c r="I46"/>
  <c r="G46"/>
  <c r="I45"/>
  <c r="F45"/>
  <c r="I44"/>
  <c r="F44"/>
  <c r="J42"/>
  <c r="I42"/>
  <c r="I41"/>
  <c r="G42"/>
  <c r="J41"/>
  <c r="G41"/>
  <c r="H40"/>
  <c r="H39"/>
  <c r="H38"/>
  <c r="J37"/>
  <c r="J36"/>
  <c r="I37"/>
  <c r="G37"/>
  <c r="H37" s="1"/>
  <c r="I36"/>
  <c r="I35" s="1"/>
  <c r="G36"/>
  <c r="G35" s="1"/>
  <c r="H35" s="1"/>
  <c r="F36"/>
  <c r="F35"/>
  <c r="H34"/>
  <c r="J33"/>
  <c r="J32"/>
  <c r="I33"/>
  <c r="I32"/>
  <c r="G33"/>
  <c r="H33"/>
  <c r="F32"/>
  <c r="H31"/>
  <c r="H30"/>
  <c r="H29"/>
  <c r="H28"/>
  <c r="H27"/>
  <c r="H26"/>
  <c r="J25"/>
  <c r="H25" s="1"/>
  <c r="I25"/>
  <c r="G25"/>
  <c r="H24"/>
  <c r="H23"/>
  <c r="J22"/>
  <c r="H22" s="1"/>
  <c r="I22"/>
  <c r="G22"/>
  <c r="G21"/>
  <c r="G20" s="1"/>
  <c r="G19" s="1"/>
  <c r="F19"/>
  <c r="J16"/>
  <c r="J15" s="1"/>
  <c r="J14" s="1"/>
  <c r="J13" s="1"/>
  <c r="H13" s="1"/>
  <c r="I16"/>
  <c r="I15" s="1"/>
  <c r="I14" s="1"/>
  <c r="I13" s="1"/>
  <c r="G16"/>
  <c r="G15"/>
  <c r="G14" s="1"/>
  <c r="G13" s="1"/>
  <c r="H12"/>
  <c r="H11"/>
  <c r="J10"/>
  <c r="I10"/>
  <c r="G10"/>
  <c r="J9"/>
  <c r="J8"/>
  <c r="I9"/>
  <c r="G9"/>
  <c r="H9" s="1"/>
  <c r="F9"/>
  <c r="F8" s="1"/>
  <c r="F7" s="1"/>
  <c r="F6" s="1"/>
  <c r="I8"/>
  <c r="I7" s="1"/>
  <c r="G8"/>
  <c r="G7" s="1"/>
  <c r="H75" i="55"/>
  <c r="H74"/>
  <c r="H70"/>
  <c r="I69"/>
  <c r="G69"/>
  <c r="I66"/>
  <c r="I65"/>
  <c r="I64" s="1"/>
  <c r="G66"/>
  <c r="G65" s="1"/>
  <c r="G64" s="1"/>
  <c r="G59" s="1"/>
  <c r="G58" s="1"/>
  <c r="H63"/>
  <c r="H62"/>
  <c r="H61"/>
  <c r="H60"/>
  <c r="F60"/>
  <c r="F59"/>
  <c r="F58"/>
  <c r="H57"/>
  <c r="I56"/>
  <c r="G56"/>
  <c r="H56" s="1"/>
  <c r="H55"/>
  <c r="H54"/>
  <c r="I53"/>
  <c r="G53"/>
  <c r="G52"/>
  <c r="G51" s="1"/>
  <c r="F50"/>
  <c r="F49" s="1"/>
  <c r="H48"/>
  <c r="I47"/>
  <c r="G47"/>
  <c r="G46" s="1"/>
  <c r="F46"/>
  <c r="F45"/>
  <c r="I43"/>
  <c r="G43"/>
  <c r="G42" s="1"/>
  <c r="I42"/>
  <c r="H41"/>
  <c r="H40"/>
  <c r="H39"/>
  <c r="I38"/>
  <c r="G38"/>
  <c r="G37"/>
  <c r="G36" s="1"/>
  <c r="F37"/>
  <c r="F36" s="1"/>
  <c r="H35"/>
  <c r="I34"/>
  <c r="G34"/>
  <c r="G33" s="1"/>
  <c r="H33" s="1"/>
  <c r="F33"/>
  <c r="H32"/>
  <c r="H31"/>
  <c r="H30"/>
  <c r="H29"/>
  <c r="H28"/>
  <c r="H27"/>
  <c r="I26"/>
  <c r="G26"/>
  <c r="H25"/>
  <c r="H24"/>
  <c r="I23"/>
  <c r="G23"/>
  <c r="G22" s="1"/>
  <c r="F20"/>
  <c r="I17"/>
  <c r="G17"/>
  <c r="G16" s="1"/>
  <c r="G15" s="1"/>
  <c r="G14" s="1"/>
  <c r="I16"/>
  <c r="I15" s="1"/>
  <c r="I14" s="1"/>
  <c r="H14"/>
  <c r="H13"/>
  <c r="H12"/>
  <c r="I11"/>
  <c r="G11"/>
  <c r="I10"/>
  <c r="I9" s="1"/>
  <c r="G10"/>
  <c r="F10"/>
  <c r="G9"/>
  <c r="F9"/>
  <c r="G8"/>
  <c r="F8"/>
  <c r="F7" s="1"/>
  <c r="F76" s="1"/>
  <c r="J21" i="56"/>
  <c r="J20" s="1"/>
  <c r="H10" i="55"/>
  <c r="H26"/>
  <c r="H34"/>
  <c r="H53"/>
  <c r="H69"/>
  <c r="H52" i="56"/>
  <c r="H55"/>
  <c r="J65"/>
  <c r="J64"/>
  <c r="J63" s="1"/>
  <c r="J58" s="1"/>
  <c r="J57" s="1"/>
  <c r="H36"/>
  <c r="J35"/>
  <c r="I21"/>
  <c r="I20" s="1"/>
  <c r="I19" s="1"/>
  <c r="G32"/>
  <c r="H32" s="1"/>
  <c r="G45"/>
  <c r="I51"/>
  <c r="H8"/>
  <c r="J7"/>
  <c r="I65"/>
  <c r="I68"/>
  <c r="H11" i="55"/>
  <c r="H23"/>
  <c r="H38"/>
  <c r="H47"/>
  <c r="I22"/>
  <c r="I33"/>
  <c r="I37"/>
  <c r="I46"/>
  <c r="I52"/>
  <c r="H69" i="54"/>
  <c r="H66"/>
  <c r="H65"/>
  <c r="G76"/>
  <c r="I75"/>
  <c r="I74"/>
  <c r="I70"/>
  <c r="K69"/>
  <c r="I68"/>
  <c r="I67"/>
  <c r="K66"/>
  <c r="K65" s="1"/>
  <c r="K64" s="1"/>
  <c r="K59" s="1"/>
  <c r="J66"/>
  <c r="J65"/>
  <c r="I63"/>
  <c r="I62"/>
  <c r="I61"/>
  <c r="I60"/>
  <c r="G60"/>
  <c r="G59" s="1"/>
  <c r="G58" s="1"/>
  <c r="H47"/>
  <c r="H46"/>
  <c r="H45" s="1"/>
  <c r="I45" s="1"/>
  <c r="H43"/>
  <c r="H42" s="1"/>
  <c r="H38"/>
  <c r="H37" s="1"/>
  <c r="H34"/>
  <c r="H33"/>
  <c r="H26"/>
  <c r="H23"/>
  <c r="H17"/>
  <c r="H16"/>
  <c r="H15" s="1"/>
  <c r="H14" s="1"/>
  <c r="H11"/>
  <c r="H10"/>
  <c r="H9" s="1"/>
  <c r="H53"/>
  <c r="H56"/>
  <c r="I57"/>
  <c r="J56"/>
  <c r="I55"/>
  <c r="I54"/>
  <c r="J53"/>
  <c r="G50"/>
  <c r="G49" s="1"/>
  <c r="H69" i="51"/>
  <c r="H64" s="1"/>
  <c r="H66"/>
  <c r="H65"/>
  <c r="H56"/>
  <c r="H53"/>
  <c r="H47"/>
  <c r="H46" s="1"/>
  <c r="H43"/>
  <c r="H42"/>
  <c r="H38"/>
  <c r="H37"/>
  <c r="H34"/>
  <c r="H33"/>
  <c r="H26"/>
  <c r="H23"/>
  <c r="H22" s="1"/>
  <c r="I57"/>
  <c r="J56"/>
  <c r="I56"/>
  <c r="I55"/>
  <c r="I54"/>
  <c r="J53"/>
  <c r="I53"/>
  <c r="G50"/>
  <c r="G49"/>
  <c r="H21" i="56"/>
  <c r="I65" i="54"/>
  <c r="H64"/>
  <c r="I66"/>
  <c r="G44" i="56"/>
  <c r="I50"/>
  <c r="I64"/>
  <c r="I63" s="1"/>
  <c r="I58" s="1"/>
  <c r="H65"/>
  <c r="H68"/>
  <c r="I49"/>
  <c r="H52" i="55"/>
  <c r="I51"/>
  <c r="I36"/>
  <c r="H36" s="1"/>
  <c r="H37"/>
  <c r="I21"/>
  <c r="I45"/>
  <c r="H22" i="54"/>
  <c r="H21" s="1"/>
  <c r="J69"/>
  <c r="J64"/>
  <c r="J59" s="1"/>
  <c r="H52"/>
  <c r="H51" s="1"/>
  <c r="I56"/>
  <c r="I53"/>
  <c r="J52"/>
  <c r="H52" i="51"/>
  <c r="H51"/>
  <c r="H50" s="1"/>
  <c r="J52"/>
  <c r="I64" i="54"/>
  <c r="H59"/>
  <c r="H58" s="1"/>
  <c r="I48" i="56"/>
  <c r="I20" i="55"/>
  <c r="I50"/>
  <c r="I69" i="54"/>
  <c r="I52"/>
  <c r="J51"/>
  <c r="I52" i="51"/>
  <c r="J51"/>
  <c r="I49" i="55"/>
  <c r="J50" i="54"/>
  <c r="I51" i="51"/>
  <c r="J50"/>
  <c r="J49" i="54"/>
  <c r="J49" i="51"/>
  <c r="D29" i="19"/>
  <c r="D28" s="1"/>
  <c r="D19"/>
  <c r="D23"/>
  <c r="E23" s="1"/>
  <c r="G23"/>
  <c r="E24"/>
  <c r="E32"/>
  <c r="E31"/>
  <c r="E25"/>
  <c r="E22"/>
  <c r="E21"/>
  <c r="E20"/>
  <c r="E18"/>
  <c r="E16"/>
  <c r="E15"/>
  <c r="E14"/>
  <c r="E13"/>
  <c r="D12"/>
  <c r="E11"/>
  <c r="D10"/>
  <c r="E9"/>
  <c r="E8"/>
  <c r="F10"/>
  <c r="G10"/>
  <c r="F12"/>
  <c r="G12"/>
  <c r="F19"/>
  <c r="F17" s="1"/>
  <c r="G19"/>
  <c r="G17" s="1"/>
  <c r="G6" s="1"/>
  <c r="G35" s="1"/>
  <c r="F29"/>
  <c r="F28" s="1"/>
  <c r="G29"/>
  <c r="G28"/>
  <c r="G27" s="1"/>
  <c r="D28" i="18"/>
  <c r="D18"/>
  <c r="D17"/>
  <c r="D16" s="1"/>
  <c r="D6" s="1"/>
  <c r="D34" s="1"/>
  <c r="E31"/>
  <c r="E30"/>
  <c r="E25"/>
  <c r="E24"/>
  <c r="E23"/>
  <c r="E22"/>
  <c r="E21"/>
  <c r="E20"/>
  <c r="E19"/>
  <c r="E15"/>
  <c r="E14"/>
  <c r="E13"/>
  <c r="D12"/>
  <c r="E11"/>
  <c r="D10"/>
  <c r="E9"/>
  <c r="E8"/>
  <c r="F10"/>
  <c r="F12"/>
  <c r="F18"/>
  <c r="F17"/>
  <c r="F16" s="1"/>
  <c r="F28"/>
  <c r="F27" s="1"/>
  <c r="G7"/>
  <c r="G10"/>
  <c r="G12"/>
  <c r="G16"/>
  <c r="G6" s="1"/>
  <c r="G18"/>
  <c r="G28"/>
  <c r="G27" s="1"/>
  <c r="F7"/>
  <c r="E12"/>
  <c r="E18"/>
  <c r="E29"/>
  <c r="E28"/>
  <c r="D27"/>
  <c r="D26"/>
  <c r="G7" i="19"/>
  <c r="F7"/>
  <c r="E12"/>
  <c r="E19"/>
  <c r="E29"/>
  <c r="E30"/>
  <c r="E10" i="18"/>
  <c r="E10" i="19"/>
  <c r="D7"/>
  <c r="D17"/>
  <c r="E26"/>
  <c r="E17" i="18"/>
  <c r="D7"/>
  <c r="E7" s="1"/>
  <c r="E7" i="19"/>
  <c r="D6"/>
  <c r="E33"/>
  <c r="E32" i="18"/>
  <c r="H17" i="51"/>
  <c r="H16" s="1"/>
  <c r="H15" s="1"/>
  <c r="H14" s="1"/>
  <c r="H11"/>
  <c r="H10"/>
  <c r="K26" i="54"/>
  <c r="J26"/>
  <c r="K43"/>
  <c r="K42" s="1"/>
  <c r="D23" i="30" s="1"/>
  <c r="I28" i="54"/>
  <c r="J43"/>
  <c r="J42" s="1"/>
  <c r="C23" i="30" s="1"/>
  <c r="J26" i="51"/>
  <c r="I28"/>
  <c r="J43"/>
  <c r="J42"/>
  <c r="C25" i="20" s="1"/>
  <c r="I70" i="51"/>
  <c r="J66"/>
  <c r="J65"/>
  <c r="I63"/>
  <c r="I62"/>
  <c r="I61"/>
  <c r="I60"/>
  <c r="G60"/>
  <c r="G59"/>
  <c r="G58" s="1"/>
  <c r="C35" i="20"/>
  <c r="J69" i="51"/>
  <c r="I69"/>
  <c r="J64"/>
  <c r="C34" i="20"/>
  <c r="J59" i="51"/>
  <c r="J58" s="1"/>
  <c r="D18" i="30"/>
  <c r="D19"/>
  <c r="D17"/>
  <c r="J47" i="54"/>
  <c r="J46"/>
  <c r="C27" i="30" s="1"/>
  <c r="J38" i="54"/>
  <c r="J37" s="1"/>
  <c r="J34"/>
  <c r="J33" s="1"/>
  <c r="C11" i="30" s="1"/>
  <c r="J23" i="54"/>
  <c r="J17"/>
  <c r="J16" s="1"/>
  <c r="J15" s="1"/>
  <c r="J14" s="1"/>
  <c r="C9" i="30" s="1"/>
  <c r="J11" i="54"/>
  <c r="J10"/>
  <c r="J9"/>
  <c r="J8" s="1"/>
  <c r="I48"/>
  <c r="K47"/>
  <c r="I47"/>
  <c r="G46"/>
  <c r="G45"/>
  <c r="I41"/>
  <c r="I40"/>
  <c r="I39"/>
  <c r="K38"/>
  <c r="I38" s="1"/>
  <c r="G37"/>
  <c r="G36" s="1"/>
  <c r="I35"/>
  <c r="K34"/>
  <c r="I34"/>
  <c r="G33"/>
  <c r="I32"/>
  <c r="I31"/>
  <c r="I30"/>
  <c r="I29"/>
  <c r="I27"/>
  <c r="I26"/>
  <c r="I25"/>
  <c r="I24"/>
  <c r="K23"/>
  <c r="I23" s="1"/>
  <c r="G20"/>
  <c r="K17"/>
  <c r="K16"/>
  <c r="K15" s="1"/>
  <c r="K14" s="1"/>
  <c r="I14"/>
  <c r="I13"/>
  <c r="I12"/>
  <c r="K11"/>
  <c r="K10"/>
  <c r="I10"/>
  <c r="G10"/>
  <c r="G9"/>
  <c r="G8" s="1"/>
  <c r="G7" s="1"/>
  <c r="C43" i="20"/>
  <c r="J38" i="51"/>
  <c r="C19" i="52"/>
  <c r="D19" i="53"/>
  <c r="G19"/>
  <c r="F19"/>
  <c r="F18"/>
  <c r="F17"/>
  <c r="H15"/>
  <c r="H14"/>
  <c r="H16"/>
  <c r="F19" i="52"/>
  <c r="E19"/>
  <c r="E18"/>
  <c r="E17"/>
  <c r="G15"/>
  <c r="G14"/>
  <c r="G16"/>
  <c r="J22" i="54"/>
  <c r="J21" s="1"/>
  <c r="J20" s="1"/>
  <c r="C10" i="30" s="1"/>
  <c r="K22" i="54"/>
  <c r="I22"/>
  <c r="K33"/>
  <c r="D11" i="30"/>
  <c r="K9" i="54"/>
  <c r="K46"/>
  <c r="J45"/>
  <c r="C24" i="30" s="1"/>
  <c r="K37" i="54"/>
  <c r="J34" i="51"/>
  <c r="J33"/>
  <c r="C11" i="20" s="1"/>
  <c r="J23" i="51"/>
  <c r="I23" s="1"/>
  <c r="J17"/>
  <c r="J16" s="1"/>
  <c r="J15" s="1"/>
  <c r="J14" s="1"/>
  <c r="I14"/>
  <c r="I75"/>
  <c r="I74"/>
  <c r="I48"/>
  <c r="J47"/>
  <c r="I47"/>
  <c r="G46"/>
  <c r="G45"/>
  <c r="I41"/>
  <c r="I40"/>
  <c r="I39"/>
  <c r="I38"/>
  <c r="G37"/>
  <c r="G36"/>
  <c r="H36"/>
  <c r="I35"/>
  <c r="I34"/>
  <c r="G33"/>
  <c r="I32"/>
  <c r="I31"/>
  <c r="I30"/>
  <c r="I29"/>
  <c r="I27"/>
  <c r="I25"/>
  <c r="I24"/>
  <c r="G20"/>
  <c r="I13"/>
  <c r="I12"/>
  <c r="J11"/>
  <c r="I11"/>
  <c r="J10"/>
  <c r="I10"/>
  <c r="G10"/>
  <c r="G9"/>
  <c r="G8" s="1"/>
  <c r="G7" s="1"/>
  <c r="G76" s="1"/>
  <c r="H9"/>
  <c r="H8" s="1"/>
  <c r="I26"/>
  <c r="J22"/>
  <c r="J21" s="1"/>
  <c r="I33" i="54"/>
  <c r="K21"/>
  <c r="K8"/>
  <c r="D13" i="30"/>
  <c r="D12"/>
  <c r="I46" i="54"/>
  <c r="D27" i="30"/>
  <c r="K45" i="54"/>
  <c r="K36"/>
  <c r="I33" i="51"/>
  <c r="J9"/>
  <c r="J8"/>
  <c r="J46"/>
  <c r="J45" s="1"/>
  <c r="J37"/>
  <c r="K20" i="54"/>
  <c r="D24" i="30"/>
  <c r="D8"/>
  <c r="J36" i="51"/>
  <c r="C13" i="20"/>
  <c r="C8"/>
  <c r="I37" i="51"/>
  <c r="I9"/>
  <c r="D10" i="30"/>
  <c r="C12" i="20"/>
  <c r="I36" i="51"/>
  <c r="C19" i="30"/>
  <c r="H12" i="19"/>
  <c r="H10"/>
  <c r="H7" s="1"/>
  <c r="H6" s="1"/>
  <c r="H17"/>
  <c r="H29"/>
  <c r="H28" s="1"/>
  <c r="C18" i="30"/>
  <c r="C17" s="1"/>
  <c r="C20" i="20"/>
  <c r="C19"/>
  <c r="K7" i="54" l="1"/>
  <c r="D9" i="30"/>
  <c r="C8"/>
  <c r="J7" i="54"/>
  <c r="C12" i="30"/>
  <c r="J36" i="54"/>
  <c r="C13" i="30"/>
  <c r="F6" i="18"/>
  <c r="E16"/>
  <c r="F27" i="19"/>
  <c r="E28"/>
  <c r="E17"/>
  <c r="F6"/>
  <c r="E6" s="1"/>
  <c r="H50" i="54"/>
  <c r="I51"/>
  <c r="H59" i="51"/>
  <c r="H58" s="1"/>
  <c r="I64"/>
  <c r="K58" i="54"/>
  <c r="D32" i="30" s="1"/>
  <c r="D33"/>
  <c r="I8" i="55"/>
  <c r="H9"/>
  <c r="G21"/>
  <c r="H22"/>
  <c r="G45"/>
  <c r="H45" s="1"/>
  <c r="H46"/>
  <c r="G50"/>
  <c r="H51"/>
  <c r="I59"/>
  <c r="H64"/>
  <c r="J44" i="56"/>
  <c r="H44" s="1"/>
  <c r="H45"/>
  <c r="G50"/>
  <c r="H51"/>
  <c r="I58" i="51"/>
  <c r="I6" i="56"/>
  <c r="J20" i="51"/>
  <c r="I21"/>
  <c r="I8"/>
  <c r="C26" i="20"/>
  <c r="I45" i="51"/>
  <c r="C29" i="20"/>
  <c r="C9"/>
  <c r="J7" i="51"/>
  <c r="F26" i="18"/>
  <c r="E26" s="1"/>
  <c r="E27"/>
  <c r="D27" i="19"/>
  <c r="D35"/>
  <c r="H49" i="51"/>
  <c r="I49" s="1"/>
  <c r="I50"/>
  <c r="C33" i="30"/>
  <c r="J58" i="54"/>
  <c r="I59"/>
  <c r="H20"/>
  <c r="I20" s="1"/>
  <c r="I21"/>
  <c r="I57" i="56"/>
  <c r="H21" i="51"/>
  <c r="H20" s="1"/>
  <c r="H7" s="1"/>
  <c r="H76" s="1"/>
  <c r="I22"/>
  <c r="H45"/>
  <c r="I46"/>
  <c r="H8" i="54"/>
  <c r="I9"/>
  <c r="H36"/>
  <c r="I36" s="1"/>
  <c r="I37"/>
  <c r="J19" i="56"/>
  <c r="H20"/>
  <c r="G6"/>
  <c r="H7"/>
  <c r="G63"/>
  <c r="H64"/>
  <c r="H35" i="19"/>
  <c r="G34" i="18"/>
  <c r="I59" i="51"/>
  <c r="H46" i="56"/>
  <c r="G58" l="1"/>
  <c r="H63"/>
  <c r="H19"/>
  <c r="J6"/>
  <c r="H7" i="54"/>
  <c r="I8"/>
  <c r="C32" i="30"/>
  <c r="I58" i="54"/>
  <c r="C7" i="20"/>
  <c r="C53" s="1"/>
  <c r="J76" i="51"/>
  <c r="I76" s="1"/>
  <c r="I7"/>
  <c r="C10" i="20"/>
  <c r="I20" i="51"/>
  <c r="G49" i="56"/>
  <c r="H50"/>
  <c r="I58" i="55"/>
  <c r="H58" s="1"/>
  <c r="H59"/>
  <c r="G49"/>
  <c r="H49" s="1"/>
  <c r="H50"/>
  <c r="H21"/>
  <c r="G20"/>
  <c r="H8"/>
  <c r="I7"/>
  <c r="H49" i="54"/>
  <c r="I49" s="1"/>
  <c r="I50"/>
  <c r="I7"/>
  <c r="K76"/>
  <c r="D7" i="30"/>
  <c r="D51" s="1"/>
  <c r="E6" i="18"/>
  <c r="F34"/>
  <c r="E34" s="1"/>
  <c r="J76" i="54"/>
  <c r="C7" i="30"/>
  <c r="C51" s="1"/>
  <c r="I75" i="56"/>
  <c r="F35" i="19"/>
  <c r="E35" s="1"/>
  <c r="E27"/>
  <c r="I76" i="55" l="1"/>
  <c r="H20"/>
  <c r="G7"/>
  <c r="G76" s="1"/>
  <c r="G57" i="56"/>
  <c r="H57" s="1"/>
  <c r="H58"/>
  <c r="H76" i="54"/>
  <c r="G48" i="56"/>
  <c r="H49"/>
  <c r="J75"/>
  <c r="H6"/>
  <c r="I76" i="54"/>
  <c r="H48" i="56" l="1"/>
  <c r="G75"/>
  <c r="H75" s="1"/>
  <c r="H76" i="55"/>
  <c r="H7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<sst xmlns="http://schemas.openxmlformats.org/spreadsheetml/2006/main" count="1868" uniqueCount="406">
  <si>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2018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</si>
  <si>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2019-2020 года</t>
  </si>
  <si>
    <t>Распределение бюджетных ассигнований на реализацию муниципальных программ на 2018 год</t>
  </si>
  <si>
    <t>Распределение бюджетных ассигнований на реализацию муниципальных программ на 2019 - 2020 года</t>
  </si>
  <si>
    <t>Объем поступлений доходов в бюджет муниципального образования                                                                                                     Казахское сельское поселение в 2018 году</t>
  </si>
  <si>
    <t>Объем поступлений доходов в бюджет муниципального образования                                                                                                      Казахское сельское поселение в 2019-2020 годах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</si>
  <si>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Казахское сельское поселение   на 2018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</si>
  <si>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Казахское сельское поселение на 2019-2020 года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</si>
  <si>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2018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</si>
  <si>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Казахское сельское поселение на 2019-2020 года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</si>
  <si>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Казахское сельское поселение  на 2018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</si>
  <si>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Казахское сельское поселение  на 2019 и на 2020 года</t>
  </si>
  <si>
    <t>Распределение бюджетных ассигнований на реализацию муниципальных программ на 2019-2020 года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</si>
  <si>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</si>
  <si>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</si>
  <si>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</si>
  <si>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</si>
  <si>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01 2 10 00190</t>
  </si>
  <si>
    <t>242</t>
  </si>
  <si>
    <t>0314</t>
  </si>
  <si>
    <t xml:space="preserve">                                                                        Сельская администрация МО "Казахское сельское поселение"</t>
  </si>
  <si>
    <t xml:space="preserve">  01 05 00 00 00 0000 000</t>
  </si>
  <si>
    <t>Изменение остатков средств на счетах по учету средств бюджетов</t>
  </si>
  <si>
    <t>СЕЛЬСКАЯ АДМИНИСТРАЦИЯ МУНИЦИПАЛЬНОГО ОБРАЗОВАНИЯ "КАЗАХСКОЕ СЕЛЬСКОЕ ПОСЕЛЕНИЕ"</t>
  </si>
  <si>
    <t>Итого с учетом изменений 2018 год</t>
  </si>
  <si>
    <t>2018 утв.</t>
  </si>
  <si>
    <t>Иземенение  + -</t>
  </si>
  <si>
    <t>2019 утв.</t>
  </si>
  <si>
    <t>Изменение в 2019+ -</t>
  </si>
  <si>
    <t>Образование</t>
  </si>
  <si>
    <t>07</t>
  </si>
  <si>
    <t>Молодежная политика и оздоровление детей</t>
  </si>
  <si>
    <t>Основное мероприятие "Развитие молодежной политики"</t>
  </si>
  <si>
    <t>01 3 10 00000</t>
  </si>
  <si>
    <t>01 3 10 00100</t>
  </si>
  <si>
    <t>01 3 10 00110</t>
  </si>
  <si>
    <t>Расходы на проведение мероприятий в сфере молодежной политики</t>
  </si>
  <si>
    <t>01 3 11 00000</t>
  </si>
  <si>
    <t>Итого с учетом изменений 2019 год</t>
  </si>
  <si>
    <t>99 0 00 99999</t>
  </si>
  <si>
    <t>2 02 15002 10 0000 151</t>
  </si>
  <si>
    <t>2 02 20301 10 0001 151</t>
  </si>
  <si>
    <t>2 02 20298 10 0001 151</t>
  </si>
  <si>
    <t>2 02 29999 10 0000 151</t>
  </si>
  <si>
    <t>2 02 30024 10 0000 151</t>
  </si>
  <si>
    <t xml:space="preserve">2 02 35118 10 0000 151   </t>
  </si>
  <si>
    <t>2 02 39999 10 0000 151</t>
  </si>
  <si>
    <t>2 02 49999 10 0000 151</t>
  </si>
  <si>
    <t>2 19 00000 10 0000 151</t>
  </si>
  <si>
    <t>2 02 15001 10 0000 151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</si>
  <si>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 «О  бюджете
муниципального образования Казахское сельское поселение
на 2018 год и на плановый период 2019 и 2020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</si>
  <si>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 «О  бюджете
муниципального образования Казахское сельское поселение
на 2018 год и на плановый период 2019 и 2020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</si>
  <si>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 «О  бюджете
муниципального образования Казахское сельское поселение
на 2018 год и на плановый период 2019 и 2020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</si>
  <si>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№18-1  «О  бюджете
муниципального образования Казахское сельское поселение
на 2018 год и на плановый период 2019 и 2020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</si>
  <si>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Казахское сельское поселение от  28 декабря 2017г. № 18-1 «О  бюджете
муниципального образования Казахское сельское поселение
на 2018 год и на плановый период 2019 и 2020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</si>
  <si>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28 декабря 2017г. №18-1   «О  бюджете
муниципального образования Казахское сельское поселение
на 2018 год и на плановый период 2019 и 2020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</si>
  <si>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 от  28 декабря 2017г. №18-1  «О  бюджете
муниципального образования Казахское сельское поселение
на 2018 год и на плановый период 2019 и 2020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</si>
  <si>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28 декабря 2017г. № 18-1   «О  бюджете
муниципального образования Казахское сельское поселение
на 2018 год и на плановый период 2019 и 2020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</si>
  <si>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28 декабря 2017г. № 18-1  «О  бюджете
муниципального образования Казахское сельское поселение
на 2018 год и на плановый период 2019 и 2020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</si>
  <si>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«О  бюджете
муниципального образования Казахское сельское поселение
на 2018 год и на плановый период 2019 и 2020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</si>
  <si>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 «О  бюджете
муниципального образования Казахское сельское поселение
на 2018 год и на плановый период 2019 и 2020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</si>
  <si>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28 декабря 2017г. № 18-1 «О  бюджете
муниципального образования Казахское сельское поселение
на 2018 год и на плановый период 2019 и 2020 годов»</t>
  </si>
  <si>
    <t>88,4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</si>
  <si>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</si>
  <si>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</si>
  <si>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</si>
  <si>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</si>
  <si>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</si>
  <si>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</si>
  <si>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</si>
  <si>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</si>
  <si>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</si>
  <si>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</si>
  <si>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</si>
  <si>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</si>
  <si>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</si>
  <si>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</si>
  <si>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</si>
  <si>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</si>
  <si>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</si>
  <si>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</si>
  <si>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</si>
  <si>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</si>
  <si>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</si>
  <si>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</si>
  <si>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</si>
  <si>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</si>
  <si>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</si>
  <si>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</si>
  <si>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</si>
  <si>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</si>
  <si>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</si>
  <si>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</si>
  <si>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</si>
  <si>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</si>
  <si>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</si>
  <si>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</si>
  <si>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</si>
  <si>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</si>
  <si>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</si>
  <si>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</si>
  <si>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</si>
  <si>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</si>
  <si>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</si>
  <si>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</si>
  <si>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</si>
  <si>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</si>
  <si>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</si>
  <si>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</si>
  <si>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</si>
  <si>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</si>
  <si>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</si>
  <si>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</si>
  <si>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</si>
  <si>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</si>
  <si>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</si>
  <si>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</si>
  <si>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</si>
  <si>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</si>
  <si>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</si>
  <si>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</si>
  <si>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</si>
  <si>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</si>
  <si>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</si>
  <si>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</si>
  <si>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</si>
  <si>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</si>
  <si>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</si>
  <si>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</si>
  <si>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</si>
  <si>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</si>
  <si>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</si>
  <si>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</si>
  <si>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</si>
  <si>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</si>
  <si>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</si>
  <si>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</si>
  <si>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</si>
  <si>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</si>
  <si>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</si>
  <si>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</si>
  <si>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</si>
  <si>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</si>
  <si>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</si>
  <si>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</si>
  <si>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</si>
  <si>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</si>
  <si>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</si>
  <si>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</si>
  <si>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</si>
  <si>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</si>
  <si>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</si>
  <si>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</si>
  <si>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</si>
  <si>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</si>
  <si>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</si>
  <si>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</si>
  <si>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</si>
  <si>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</si>
  <si>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</si>
  <si>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</si>
  <si>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</si>
  <si>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</si>
  <si>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</si>
  <si>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</si>
  <si>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</si>
  <si>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</si>
  <si>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</si>
  <si>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</si>
  <si>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</si>
  <si>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</si>
  <si>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</si>
  <si>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</si>
  <si>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</si>
  <si>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</si>
  <si>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</si>
  <si>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</si>
  <si>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</si>
  <si>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</si>
  <si>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</si>
  <si>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</si>
  <si>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</si>
  <si>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</si>
  <si>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</si>
  <si>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</si>
  <si>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</si>
  <si>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</si>
  <si>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</si>
  <si>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</si>
  <si>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</si>
  <si>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</si>
  <si>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</si>
  <si>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</si>
  <si>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</si>
  <si>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</si>
  <si>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</si>
  <si>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</si>
  <si>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</si>
  <si>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</si>
  <si>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</si>
  <si>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</si>
  <si>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</si>
  <si>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</si>
  <si>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</si>
  <si>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</si>
  <si>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</si>
  <si>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</si>
  <si>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</si>
  <si>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</si>
  <si>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</si>
  <si>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</si>
  <si>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</si>
  <si>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</si>
  <si>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</si>
  <si>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</si>
  <si>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</si>
  <si>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</si>
  <si>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</si>
  <si>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</si>
  <si>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</si>
  <si>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</si>
  <si>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</si>
  <si>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</si>
  <si>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</si>
  <si>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</si>
  <si>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</si>
  <si>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</si>
  <si>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</si>
  <si>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</si>
  <si>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</si>
  <si>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</si>
  <si>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</si>
  <si>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</si>
  <si>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</si>
  <si>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</si>
  <si>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</si>
  <si>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</si>
  <si>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</si>
  <si>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</si>
  <si>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</si>
  <si>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</si>
  <si>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</si>
  <si>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</si>
  <si>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</si>
  <si>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</si>
  <si>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</si>
  <si>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</si>
  <si>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</si>
  <si>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</si>
  <si>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</si>
  <si>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</si>
  <si>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</si>
  <si>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</si>
  <si>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</si>
  <si>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</si>
  <si>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</si>
  <si>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</si>
  <si>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</si>
  <si>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</si>
  <si>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</si>
  <si>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</si>
  <si>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</si>
  <si>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</si>
  <si>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</si>
  <si>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</si>
  <si>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</si>
  <si>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</si>
  <si>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</si>
  <si>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</si>
  <si>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</si>
  <si>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</si>
  <si>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</si>
  <si>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</si>
  <si>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</si>
  <si>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</si>
  <si>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</si>
  <si>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</si>
  <si>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</si>
  <si>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</si>
  <si>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</si>
  <si>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</si>
  <si>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</si>
  <si>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</si>
  <si>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</si>
  <si>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</si>
  <si>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</si>
  <si>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</si>
  <si>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</si>
  <si>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</si>
  <si>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</si>
  <si>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</si>
  <si>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</si>
  <si>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</si>
  <si>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</si>
  <si>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</si>
  <si>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</si>
  <si>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</si>
  <si>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</si>
  <si>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</si>
  <si>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</si>
  <si>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</si>
  <si>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</si>
  <si>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</si>
  <si>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</si>
  <si>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</si>
  <si>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</si>
  <si>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</si>
  <si>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</si>
  <si>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</si>
  <si>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</si>
  <si>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</si>
  <si>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</si>
  <si>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</si>
  <si>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</si>
  <si>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</si>
  <si>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</si>
  <si>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</si>
  <si>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</si>
  <si>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</si>
  <si>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</si>
  <si>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</si>
  <si>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</si>
  <si>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</si>
  <si>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Налоговые и неналоговые доходы2)</t>
  </si>
  <si>
    <t xml:space="preserve"> 2019 год </t>
  </si>
  <si>
    <t>2018 год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</si>
  <si>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</si>
  <si>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</si>
  <si>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</si>
  <si>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</si>
  <si>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</si>
  <si>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</si>
  <si>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</si>
  <si>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</si>
  <si>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Фонд оплаты труда казенных учреждений</t>
  </si>
  <si>
    <t>119</t>
  </si>
  <si>
    <t>01 3 20 00000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</si>
  <si>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</si>
  <si>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</si>
  <si>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</si>
  <si>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</si>
  <si>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</si>
  <si>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</si>
  <si>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</si>
  <si>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</si>
  <si>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</si>
  <si>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</si>
  <si>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</si>
  <si>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</si>
  <si>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</si>
  <si>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</si>
  <si>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</si>
  <si>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</si>
  <si>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</si>
  <si>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</si>
  <si>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</si>
  <si>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</si>
  <si>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</si>
  <si>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</si>
  <si>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</si>
  <si>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</si>
  <si>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</si>
  <si>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</si>
  <si>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</si>
  <si>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</si>
  <si>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</si>
  <si>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</si>
  <si>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</si>
  <si>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</si>
  <si>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</si>
  <si>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</si>
  <si>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</si>
  <si>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</si>
  <si>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</si>
  <si>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</si>
  <si>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Доходы  бюджета муниципального образования Казахское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</si>
  <si>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Казахское сельское поселение в пределах компетенции главных администраторов доходов  бюджета муниципального образования Казахское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</si>
  <si>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Казахское сельское поселение</t>
  </si>
  <si>
    <t>Перечень главных администраторов источников финансирования дефицита бюджета муниципального образования Казахское сельское поселение</t>
  </si>
  <si>
    <t>1 11 05025 10 0000 120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</si>
  <si>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</si>
  <si>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</si>
  <si>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</si>
  <si>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</si>
  <si>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</si>
  <si>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</si>
  <si>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</si>
  <si>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</si>
  <si>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</si>
  <si>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01 3 0000</t>
  </si>
  <si>
    <t>Уплата прочих налогов, сборов и иных платежей</t>
  </si>
  <si>
    <t xml:space="preserve">01 3 21 00000 </t>
  </si>
  <si>
    <t>01 3 21 00110</t>
  </si>
  <si>
    <t>01 3 21 00190</t>
  </si>
  <si>
    <t>Перечень главных администраторов доходов бюджета муниципального                                                 образования Казахское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</si>
  <si>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Казахское сельское поселение</t>
  </si>
  <si>
    <t>Нормативы распределения доходов на 2018 год и на плановый период 2019 и 2020 года</t>
  </si>
  <si>
    <t>Объем поступлений доходов в бюджет муниципального образования Казахское сельское поселение в 2018 году</t>
  </si>
  <si>
    <t xml:space="preserve"> 2018 год</t>
  </si>
  <si>
    <t>Объем поступлений доходов в бюджет муниципального образования Казахское сельское поселение в 2019-2020 годах</t>
  </si>
  <si>
    <t xml:space="preserve"> 2020 год 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</si>
  <si>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2018 год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</si>
  <si>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2019-2020 годы</t>
  </si>
  <si>
    <t>2020 год</t>
  </si>
  <si>
    <t>Ведомственная структура расходов бюджета муниципального образования Казахское сельское поселение на 2018 год</t>
  </si>
  <si>
    <t>Ведомственная структура расходов бюджета муниципального образования Казахское сельское поселение на 2019-2020 года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</si>
</sst>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40" fillId="0" borderId="0"/>
    <xf numFmtId="0" fontId="4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4" fontId="11" fillId="0" borderId="5" xfId="10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43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5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justify" vertical="center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3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43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11" applyNumberFormat="1" applyFont="1" applyBorder="1" applyAlignment="1">
      <alignment horizontal="center"/>
    </xf>
    <xf numFmtId="43" fontId="3" fillId="0" borderId="0" xfId="11" applyNumberFormat="1" applyFont="1" applyAlignment="1">
      <alignment horizontal="center"/>
    </xf>
    <xf numFmtId="43" fontId="3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5" xfId="0" applyFont="1" applyBorder="1" applyAlignment="1">
      <alignment horizontal="right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7" xfId="11" applyNumberFormat="1" applyFont="1" applyBorder="1" applyAlignment="1">
      <alignment horizontal="center"/>
    </xf>
    <xf numFmtId="49" fontId="11" fillId="0" borderId="5" xfId="0" applyNumberFormat="1" applyFont="1" applyBorder="1"/>
    <xf numFmtId="166" fontId="11" fillId="0" borderId="5" xfId="11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justify"/>
    </xf>
    <xf numFmtId="49" fontId="11" fillId="4" borderId="5" xfId="0" applyNumberFormat="1" applyFont="1" applyFill="1" applyBorder="1" applyAlignment="1">
      <alignment wrapText="1"/>
    </xf>
    <xf numFmtId="49" fontId="9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justify"/>
    </xf>
    <xf numFmtId="49" fontId="11" fillId="0" borderId="5" xfId="0" applyNumberFormat="1" applyFont="1" applyFill="1" applyBorder="1" applyAlignment="1">
      <alignment horizontal="justify"/>
    </xf>
    <xf numFmtId="49" fontId="11" fillId="0" borderId="5" xfId="0" applyNumberFormat="1" applyFont="1" applyFill="1" applyBorder="1" applyAlignment="1">
      <alignment horizontal="center" wrapText="1"/>
    </xf>
    <xf numFmtId="166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3" fontId="11" fillId="0" borderId="5" xfId="0" applyNumberFormat="1" applyFont="1" applyFill="1" applyBorder="1" applyAlignment="1">
      <alignment horizontal="center" vertical="top" wrapText="1"/>
    </xf>
    <xf numFmtId="43" fontId="9" fillId="0" borderId="5" xfId="0" applyNumberFormat="1" applyFont="1" applyBorder="1"/>
    <xf numFmtId="43" fontId="9" fillId="0" borderId="5" xfId="0" applyNumberFormat="1" applyFont="1" applyBorder="1" applyAlignment="1">
      <alignment horizontal="center" vertical="center"/>
    </xf>
    <xf numFmtId="43" fontId="9" fillId="2" borderId="5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shrinkToFit="1"/>
    </xf>
    <xf numFmtId="49" fontId="32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 vertical="top" wrapText="1"/>
    </xf>
    <xf numFmtId="43" fontId="11" fillId="0" borderId="5" xfId="0" applyNumberFormat="1" applyFont="1" applyFill="1" applyBorder="1" applyAlignment="1">
      <alignment horizontal="right" vertical="top" wrapText="1"/>
    </xf>
    <xf numFmtId="43" fontId="11" fillId="2" borderId="5" xfId="0" applyNumberFormat="1" applyFont="1" applyFill="1" applyBorder="1" applyAlignment="1">
      <alignment horizontal="right" vertical="top" wrapText="1"/>
    </xf>
    <xf numFmtId="165" fontId="9" fillId="0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justify" vertical="center" wrapText="1"/>
    </xf>
    <xf numFmtId="165" fontId="11" fillId="3" borderId="5" xfId="0" applyNumberFormat="1" applyFont="1" applyFill="1" applyBorder="1" applyAlignment="1">
      <alignment horizontal="center" vertical="top" wrapText="1"/>
    </xf>
    <xf numFmtId="43" fontId="11" fillId="2" borderId="5" xfId="0" applyNumberFormat="1" applyFont="1" applyFill="1" applyBorder="1" applyAlignment="1">
      <alignment horizontal="center" vertical="top" wrapText="1"/>
    </xf>
    <xf numFmtId="0" fontId="16" fillId="0" borderId="5" xfId="0" applyFont="1" applyBorder="1"/>
    <xf numFmtId="2" fontId="9" fillId="0" borderId="5" xfId="0" applyNumberFormat="1" applyFont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11" fillId="0" borderId="0" xfId="0" applyFont="1" applyFill="1" applyAlignment="1">
      <alignment horizontal="justify" vertical="top" wrapText="1"/>
    </xf>
    <xf numFmtId="0" fontId="9" fillId="0" borderId="5" xfId="0" applyFont="1" applyFill="1" applyBorder="1" applyAlignment="1">
      <alignment vertical="justify" wrapText="1"/>
    </xf>
    <xf numFmtId="0" fontId="9" fillId="0" borderId="5" xfId="0" applyFont="1" applyFill="1" applyBorder="1" applyAlignment="1">
      <alignment vertical="center" wrapText="1"/>
    </xf>
    <xf numFmtId="0" fontId="0" fillId="0" borderId="0" xfId="0" applyFont="1" applyFill="1" applyAlignment="1"/>
    <xf numFmtId="2" fontId="39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0" fontId="39" fillId="0" borderId="5" xfId="0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5" xfId="0" applyNumberFormat="1" applyFont="1" applyBorder="1" applyAlignment="1">
      <alignment horizontal="center" vertical="top" wrapText="1"/>
    </xf>
    <xf numFmtId="43" fontId="9" fillId="0" borderId="5" xfId="0" applyNumberFormat="1" applyFont="1" applyBorder="1" applyAlignment="1">
      <alignment horizontal="right"/>
    </xf>
    <xf numFmtId="43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14" fillId="0" borderId="5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wrapText="1"/>
    </xf>
    <xf numFmtId="43" fontId="11" fillId="0" borderId="5" xfId="11" applyNumberFormat="1" applyFont="1" applyFill="1" applyBorder="1" applyAlignment="1">
      <alignment horizontal="center"/>
    </xf>
    <xf numFmtId="43" fontId="9" fillId="0" borderId="5" xfId="11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21" fillId="0" borderId="0" xfId="0" applyFont="1" applyAlignment="1"/>
    <xf numFmtId="0" fontId="3" fillId="0" borderId="4" xfId="0" applyFont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top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 shrinkToFit="1"/>
    </xf>
    <xf numFmtId="0" fontId="14" fillId="0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164" fontId="9" fillId="0" borderId="5" xfId="8" applyFont="1" applyFill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7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Fill="1" applyAlignment="1">
      <alignment horizontal="left" wrapText="1"/>
    </xf>
    <xf numFmtId="0" fontId="13" fillId="0" borderId="1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2" fontId="9" fillId="0" borderId="6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8"/>
  <sheetViews>
    <sheetView workbookViewId="0">
      <selection activeCell="C6" sqref="C6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261" t="s">
        <v>50</v>
      </c>
      <c r="D1" s="81"/>
      <c r="E1" s="81"/>
    </row>
    <row r="4" spans="1:5" s="42" customFormat="1" ht="36" customHeight="1">
      <c r="A4" s="274" t="s">
        <v>377</v>
      </c>
      <c r="B4" s="275"/>
      <c r="C4" s="275"/>
    </row>
    <row r="5" spans="1:5" s="42" customFormat="1" ht="18.75">
      <c r="A5" s="43"/>
      <c r="C5" s="44"/>
    </row>
    <row r="6" spans="1:5" s="45" customFormat="1" ht="56.25" customHeight="1">
      <c r="A6" s="134" t="s">
        <v>69</v>
      </c>
      <c r="B6" s="134" t="s">
        <v>67</v>
      </c>
      <c r="C6" s="134" t="s">
        <v>70</v>
      </c>
    </row>
    <row r="7" spans="1:5" s="45" customFormat="1" ht="20.45" customHeight="1" thickBot="1">
      <c r="A7" s="276" t="s">
        <v>20</v>
      </c>
      <c r="B7" s="277"/>
      <c r="C7" s="277"/>
    </row>
    <row r="8" spans="1:5" s="39" customFormat="1" ht="18.75" customHeight="1">
      <c r="A8" s="266">
        <v>801</v>
      </c>
      <c r="B8" s="266" t="s">
        <v>263</v>
      </c>
      <c r="C8" s="270" t="s">
        <v>280</v>
      </c>
    </row>
    <row r="9" spans="1:5" s="39" customFormat="1" ht="24" customHeight="1" thickBot="1">
      <c r="A9" s="267"/>
      <c r="B9" s="267"/>
      <c r="C9" s="271"/>
    </row>
    <row r="10" spans="1:5" s="45" customFormat="1" ht="18.75" customHeight="1">
      <c r="A10" s="266">
        <v>801</v>
      </c>
      <c r="B10" s="266" t="s">
        <v>264</v>
      </c>
      <c r="C10" s="270" t="s">
        <v>281</v>
      </c>
    </row>
    <row r="11" spans="1:5" s="45" customFormat="1" ht="19.5" thickBot="1">
      <c r="A11" s="267"/>
      <c r="B11" s="267"/>
      <c r="C11" s="271"/>
    </row>
    <row r="12" spans="1:5" s="45" customFormat="1" ht="42.75" customHeight="1">
      <c r="A12" s="135">
        <v>801</v>
      </c>
      <c r="B12" s="136" t="s">
        <v>265</v>
      </c>
      <c r="C12" s="137" t="s">
        <v>282</v>
      </c>
    </row>
    <row r="13" spans="1:5" s="45" customFormat="1" ht="36.75" customHeight="1">
      <c r="A13" s="273">
        <v>801</v>
      </c>
      <c r="B13" s="273" t="s">
        <v>266</v>
      </c>
      <c r="C13" s="279" t="s">
        <v>283</v>
      </c>
    </row>
    <row r="14" spans="1:5" hidden="1">
      <c r="A14" s="273"/>
      <c r="B14" s="273"/>
      <c r="C14" s="279"/>
    </row>
    <row r="15" spans="1:5" ht="38.25">
      <c r="A15" s="134">
        <v>801</v>
      </c>
      <c r="B15" s="134" t="s">
        <v>267</v>
      </c>
      <c r="C15" s="138" t="s">
        <v>284</v>
      </c>
    </row>
    <row r="16" spans="1:5" ht="30" customHeight="1" thickBot="1">
      <c r="A16" s="278">
        <v>801</v>
      </c>
      <c r="B16" s="278" t="s">
        <v>268</v>
      </c>
      <c r="C16" s="280" t="s">
        <v>285</v>
      </c>
    </row>
    <row r="17" spans="1:3" ht="27.75" hidden="1" customHeight="1" thickBot="1">
      <c r="A17" s="267"/>
      <c r="B17" s="267"/>
      <c r="C17" s="269"/>
    </row>
    <row r="18" spans="1:3" ht="22.5" customHeight="1">
      <c r="A18" s="266">
        <v>801</v>
      </c>
      <c r="B18" s="266" t="s">
        <v>269</v>
      </c>
      <c r="C18" s="268" t="s">
        <v>286</v>
      </c>
    </row>
    <row r="19" spans="1:3" ht="18" customHeight="1" thickBot="1">
      <c r="A19" s="267"/>
      <c r="B19" s="267"/>
      <c r="C19" s="269"/>
    </row>
    <row r="20" spans="1:3" ht="13.5" thickBot="1">
      <c r="A20" s="139">
        <v>801</v>
      </c>
      <c r="B20" s="140" t="s">
        <v>270</v>
      </c>
      <c r="C20" s="141" t="s">
        <v>287</v>
      </c>
    </row>
    <row r="21" spans="1:3" ht="13.5" thickBot="1">
      <c r="A21" s="139">
        <v>801</v>
      </c>
      <c r="B21" s="140" t="s">
        <v>271</v>
      </c>
      <c r="C21" s="141" t="s">
        <v>255</v>
      </c>
    </row>
    <row r="22" spans="1:3" ht="13.5" thickBot="1">
      <c r="A22" s="139">
        <v>801</v>
      </c>
      <c r="B22" s="140" t="s">
        <v>272</v>
      </c>
      <c r="C22" s="141" t="s">
        <v>288</v>
      </c>
    </row>
    <row r="23" spans="1:3" ht="39" thickBot="1">
      <c r="A23" s="139">
        <v>801</v>
      </c>
      <c r="B23" s="140" t="s">
        <v>273</v>
      </c>
      <c r="C23" s="141" t="s">
        <v>289</v>
      </c>
    </row>
    <row r="24" spans="1:3" ht="39" thickBot="1">
      <c r="A24" s="139">
        <v>801</v>
      </c>
      <c r="B24" s="140" t="s">
        <v>274</v>
      </c>
      <c r="C24" s="141" t="s">
        <v>290</v>
      </c>
    </row>
    <row r="25" spans="1:3" ht="39" thickBot="1">
      <c r="A25" s="139">
        <v>801</v>
      </c>
      <c r="B25" s="140" t="s">
        <v>275</v>
      </c>
      <c r="C25" s="141" t="s">
        <v>291</v>
      </c>
    </row>
    <row r="26" spans="1:3" ht="39" thickBot="1">
      <c r="A26" s="139">
        <v>801</v>
      </c>
      <c r="B26" s="140" t="s">
        <v>276</v>
      </c>
      <c r="C26" s="141" t="s">
        <v>292</v>
      </c>
    </row>
    <row r="27" spans="1:3" ht="39" thickBot="1">
      <c r="A27" s="139">
        <v>801</v>
      </c>
      <c r="B27" s="140" t="s">
        <v>277</v>
      </c>
      <c r="C27" s="141" t="s">
        <v>293</v>
      </c>
    </row>
    <row r="28" spans="1:3" ht="13.5" thickBot="1">
      <c r="A28" s="139">
        <v>801</v>
      </c>
      <c r="B28" s="140" t="s">
        <v>278</v>
      </c>
      <c r="C28" s="141" t="s">
        <v>294</v>
      </c>
    </row>
    <row r="29" spans="1:3">
      <c r="A29" s="266">
        <v>801</v>
      </c>
      <c r="B29" s="266" t="s">
        <v>279</v>
      </c>
      <c r="C29" s="268" t="s">
        <v>295</v>
      </c>
    </row>
    <row r="30" spans="1:3" ht="13.5" thickBot="1">
      <c r="A30" s="267"/>
      <c r="B30" s="267"/>
      <c r="C30" s="269"/>
    </row>
    <row r="31" spans="1:3">
      <c r="A31" s="266">
        <v>801</v>
      </c>
      <c r="B31" s="266" t="s">
        <v>296</v>
      </c>
      <c r="C31" s="268" t="s">
        <v>297</v>
      </c>
    </row>
    <row r="32" spans="1:3" ht="13.5" thickBot="1">
      <c r="A32" s="267"/>
      <c r="B32" s="267"/>
      <c r="C32" s="269"/>
    </row>
    <row r="33" spans="1:3" ht="26.25" thickBot="1">
      <c r="A33" s="139">
        <v>801</v>
      </c>
      <c r="B33" s="140" t="s">
        <v>298</v>
      </c>
      <c r="C33" s="141" t="s">
        <v>299</v>
      </c>
    </row>
    <row r="34" spans="1:3">
      <c r="A34" s="266">
        <v>801</v>
      </c>
      <c r="B34" s="266" t="s">
        <v>300</v>
      </c>
      <c r="C34" s="268" t="s">
        <v>301</v>
      </c>
    </row>
    <row r="35" spans="1:3" ht="13.5" thickBot="1">
      <c r="A35" s="267"/>
      <c r="B35" s="267"/>
      <c r="C35" s="269"/>
    </row>
    <row r="36" spans="1:3" ht="13.5" thickBot="1">
      <c r="A36" s="139">
        <v>801</v>
      </c>
      <c r="B36" s="140" t="s">
        <v>302</v>
      </c>
      <c r="C36" s="141" t="s">
        <v>303</v>
      </c>
    </row>
    <row r="37" spans="1:3" ht="13.5" thickBot="1">
      <c r="A37" s="139">
        <v>801</v>
      </c>
      <c r="B37" s="140" t="s">
        <v>304</v>
      </c>
      <c r="C37" s="141" t="s">
        <v>305</v>
      </c>
    </row>
    <row r="38" spans="1:3" ht="13.5" thickBot="1">
      <c r="A38" s="139">
        <v>801</v>
      </c>
      <c r="B38" s="140" t="s">
        <v>306</v>
      </c>
      <c r="C38" s="141" t="s">
        <v>307</v>
      </c>
    </row>
    <row r="39" spans="1:3" ht="13.5" thickBot="1">
      <c r="A39" s="139">
        <v>801</v>
      </c>
      <c r="B39" s="140" t="s">
        <v>256</v>
      </c>
      <c r="C39" s="141" t="s">
        <v>308</v>
      </c>
    </row>
    <row r="40" spans="1:3" ht="13.5" thickBot="1">
      <c r="A40" s="139">
        <v>801</v>
      </c>
      <c r="B40" s="140" t="s">
        <v>49</v>
      </c>
      <c r="C40" s="141" t="s">
        <v>309</v>
      </c>
    </row>
    <row r="41" spans="1:3" ht="13.5" thickBot="1">
      <c r="A41" s="139">
        <v>801</v>
      </c>
      <c r="B41" s="140" t="s">
        <v>40</v>
      </c>
      <c r="C41" s="141" t="s">
        <v>310</v>
      </c>
    </row>
    <row r="42" spans="1:3" ht="39" thickBot="1">
      <c r="A42" s="139">
        <v>801</v>
      </c>
      <c r="B42" s="140" t="s">
        <v>42</v>
      </c>
      <c r="C42" s="142" t="s">
        <v>311</v>
      </c>
    </row>
    <row r="43" spans="1:3" ht="26.25" thickBot="1">
      <c r="A43" s="139">
        <v>801</v>
      </c>
      <c r="B43" s="140" t="s">
        <v>41</v>
      </c>
      <c r="C43" s="142" t="s">
        <v>312</v>
      </c>
    </row>
    <row r="44" spans="1:3" ht="13.5" thickBot="1">
      <c r="A44" s="139">
        <v>801</v>
      </c>
      <c r="B44" s="140" t="s">
        <v>43</v>
      </c>
      <c r="C44" s="141" t="s">
        <v>313</v>
      </c>
    </row>
    <row r="45" spans="1:3">
      <c r="A45" s="266">
        <v>801</v>
      </c>
      <c r="B45" s="266" t="s">
        <v>44</v>
      </c>
      <c r="C45" s="268" t="s">
        <v>314</v>
      </c>
    </row>
    <row r="46" spans="1:3" ht="13.5" thickBot="1">
      <c r="A46" s="267"/>
      <c r="B46" s="267"/>
      <c r="C46" s="269"/>
    </row>
    <row r="47" spans="1:3">
      <c r="A47" s="266">
        <v>801</v>
      </c>
      <c r="B47" s="266" t="s">
        <v>45</v>
      </c>
      <c r="C47" s="268" t="s">
        <v>315</v>
      </c>
    </row>
    <row r="48" spans="1:3" ht="13.5" thickBot="1">
      <c r="A48" s="267"/>
      <c r="B48" s="267"/>
      <c r="C48" s="269"/>
    </row>
    <row r="49" spans="1:5">
      <c r="A49" s="266">
        <v>801</v>
      </c>
      <c r="B49" s="266" t="s">
        <v>46</v>
      </c>
      <c r="C49" s="270" t="s">
        <v>316</v>
      </c>
    </row>
    <row r="50" spans="1:5" ht="13.5" thickBot="1">
      <c r="A50" s="267"/>
      <c r="B50" s="267"/>
      <c r="C50" s="271"/>
    </row>
    <row r="51" spans="1:5" ht="26.25" hidden="1" thickBot="1">
      <c r="A51" s="139">
        <v>801</v>
      </c>
      <c r="B51" s="140" t="s">
        <v>317</v>
      </c>
      <c r="C51" s="142" t="s">
        <v>318</v>
      </c>
    </row>
    <row r="52" spans="1:5" ht="13.5" thickBot="1">
      <c r="A52" s="139">
        <v>801</v>
      </c>
      <c r="B52" s="140" t="s">
        <v>47</v>
      </c>
      <c r="C52" s="142" t="s">
        <v>319</v>
      </c>
    </row>
    <row r="53" spans="1:5" ht="26.25" thickBot="1">
      <c r="A53" s="139">
        <v>801</v>
      </c>
      <c r="B53" s="140" t="s">
        <v>48</v>
      </c>
      <c r="C53" s="141" t="s">
        <v>320</v>
      </c>
    </row>
    <row r="54" spans="1:5" ht="43.5" customHeight="1">
      <c r="A54" s="262" t="s">
        <v>375</v>
      </c>
      <c r="B54" s="263"/>
      <c r="C54" s="264"/>
      <c r="D54" s="9"/>
    </row>
    <row r="55" spans="1:5">
      <c r="A55" s="83" t="s">
        <v>322</v>
      </c>
      <c r="B55" s="134" t="s">
        <v>74</v>
      </c>
      <c r="C55" s="143" t="s">
        <v>323</v>
      </c>
      <c r="D55" s="9"/>
    </row>
    <row r="56" spans="1:5">
      <c r="A56" s="91"/>
      <c r="B56" s="92"/>
      <c r="C56" s="93"/>
      <c r="D56" s="9"/>
    </row>
    <row r="57" spans="1:5" ht="18.75">
      <c r="B57" s="265"/>
      <c r="C57" s="265"/>
      <c r="D57" s="265"/>
      <c r="E57" s="265"/>
    </row>
    <row r="58" spans="1:5" ht="104.25" customHeight="1">
      <c r="A58" s="272" t="s">
        <v>376</v>
      </c>
      <c r="B58" s="272"/>
      <c r="C58" s="272"/>
      <c r="D58" s="94"/>
      <c r="E58" s="94"/>
    </row>
  </sheetData>
  <mergeCells count="38">
    <mergeCell ref="C29:C30"/>
    <mergeCell ref="A4:C4"/>
    <mergeCell ref="A7:C7"/>
    <mergeCell ref="B16:B17"/>
    <mergeCell ref="B18:B19"/>
    <mergeCell ref="A13:A14"/>
    <mergeCell ref="C13:C14"/>
    <mergeCell ref="A8:A9"/>
    <mergeCell ref="C8:C9"/>
    <mergeCell ref="A16:A17"/>
    <mergeCell ref="C16:C17"/>
    <mergeCell ref="C34:C35"/>
    <mergeCell ref="A58:C58"/>
    <mergeCell ref="B8:B9"/>
    <mergeCell ref="B10:B11"/>
    <mergeCell ref="B13:B14"/>
    <mergeCell ref="A34:A35"/>
    <mergeCell ref="B34:B35"/>
    <mergeCell ref="A18:A19"/>
    <mergeCell ref="C18:C19"/>
    <mergeCell ref="A10:A11"/>
    <mergeCell ref="C10:C11"/>
    <mergeCell ref="A31:A32"/>
    <mergeCell ref="B31:B32"/>
    <mergeCell ref="C31:C32"/>
    <mergeCell ref="B29:B30"/>
    <mergeCell ref="A29:A30"/>
    <mergeCell ref="A54:C54"/>
    <mergeCell ref="B57:E57"/>
    <mergeCell ref="A45:A46"/>
    <mergeCell ref="B45:B46"/>
    <mergeCell ref="C47:C48"/>
    <mergeCell ref="A49:A50"/>
    <mergeCell ref="B49:B50"/>
    <mergeCell ref="C49:C50"/>
    <mergeCell ref="C45:C46"/>
    <mergeCell ref="A47:A48"/>
    <mergeCell ref="B47:B48"/>
  </mergeCells>
  <phoneticPr fontId="0" type="noConversion"/>
  <pageMargins left="1.5354330708661419" right="0.19685039370078741" top="0.98425196850393704" bottom="0.98425196850393704" header="0.51181102362204722" footer="0.51181102362204722"/>
  <pageSetup paperSize="9" scale="54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75"/>
  <sheetViews>
    <sheetView topLeftCell="A7" workbookViewId="0">
      <selection activeCell="J67" sqref="J67"/>
    </sheetView>
  </sheetViews>
  <sheetFormatPr defaultColWidth="36" defaultRowHeight="12.75"/>
  <cols>
    <col min="1" max="1" width="57.7109375" style="27" customWidth="1"/>
    <col min="2" max="2" width="6.7109375" style="29" customWidth="1"/>
    <col min="3" max="3" width="8.85546875" style="29" customWidth="1"/>
    <col min="4" max="4" width="19.5703125" style="29" customWidth="1"/>
    <col min="5" max="5" width="10.7109375" style="29" customWidth="1"/>
    <col min="6" max="6" width="15.42578125" style="131" hidden="1" customWidth="1"/>
    <col min="7" max="7" width="16.140625" style="130" hidden="1" customWidth="1"/>
    <col min="8" max="8" width="16.140625" style="130" customWidth="1"/>
    <col min="9" max="9" width="17.140625" style="131" customWidth="1"/>
    <col min="10" max="10" width="14.5703125" style="30" customWidth="1"/>
    <col min="11" max="253" width="9.140625" style="30" customWidth="1"/>
    <col min="254" max="254" width="3.5703125" style="30" customWidth="1"/>
    <col min="255" max="16384" width="36" style="30"/>
  </cols>
  <sheetData>
    <row r="1" spans="1:12" ht="86.25" customHeight="1">
      <c r="A1" s="23"/>
      <c r="D1" s="285" t="s">
        <v>59</v>
      </c>
      <c r="E1" s="285"/>
      <c r="F1" s="285"/>
      <c r="G1" s="285"/>
      <c r="H1" s="285"/>
      <c r="I1" s="285"/>
      <c r="J1" s="285"/>
      <c r="K1" s="307"/>
      <c r="L1" s="307"/>
    </row>
    <row r="2" spans="1:12" s="32" customFormat="1" ht="84" customHeight="1">
      <c r="A2" s="308" t="s">
        <v>1</v>
      </c>
      <c r="B2" s="308"/>
      <c r="C2" s="308"/>
      <c r="D2" s="308"/>
      <c r="E2" s="308"/>
      <c r="F2" s="308"/>
      <c r="G2" s="308"/>
      <c r="H2" s="308"/>
      <c r="I2" s="308"/>
    </row>
    <row r="3" spans="1:12" s="31" customFormat="1" ht="15.75">
      <c r="A3" s="111"/>
      <c r="B3" s="111"/>
      <c r="C3" s="112"/>
      <c r="D3" s="113"/>
      <c r="E3" s="113"/>
      <c r="F3" s="113"/>
      <c r="G3" s="113"/>
      <c r="H3" s="113"/>
      <c r="I3" s="158" t="s">
        <v>363</v>
      </c>
    </row>
    <row r="4" spans="1:12" s="57" customFormat="1" ht="81.75" customHeight="1">
      <c r="A4" s="73" t="s">
        <v>128</v>
      </c>
      <c r="B4" s="82" t="s">
        <v>213</v>
      </c>
      <c r="C4" s="82" t="s">
        <v>214</v>
      </c>
      <c r="D4" s="82" t="s">
        <v>215</v>
      </c>
      <c r="E4" s="82" t="s">
        <v>216</v>
      </c>
      <c r="F4" s="83" t="s">
        <v>73</v>
      </c>
      <c r="G4" s="114" t="s">
        <v>38</v>
      </c>
      <c r="H4" s="116" t="s">
        <v>73</v>
      </c>
      <c r="I4" s="116" t="s">
        <v>326</v>
      </c>
      <c r="J4" s="116" t="s">
        <v>403</v>
      </c>
    </row>
    <row r="5" spans="1:12" s="56" customFormat="1">
      <c r="A5" s="115">
        <v>1</v>
      </c>
      <c r="B5" s="82" t="s">
        <v>129</v>
      </c>
      <c r="C5" s="82" t="s">
        <v>130</v>
      </c>
      <c r="D5" s="82" t="s">
        <v>131</v>
      </c>
      <c r="E5" s="82" t="s">
        <v>132</v>
      </c>
      <c r="F5" s="115">
        <v>7</v>
      </c>
      <c r="G5" s="116">
        <v>8</v>
      </c>
      <c r="H5" s="116">
        <v>7</v>
      </c>
      <c r="I5" s="82" t="s">
        <v>372</v>
      </c>
      <c r="J5" s="159">
        <v>8</v>
      </c>
    </row>
    <row r="6" spans="1:12" s="31" customFormat="1">
      <c r="A6" s="198" t="s">
        <v>217</v>
      </c>
      <c r="B6" s="199" t="s">
        <v>219</v>
      </c>
      <c r="C6" s="199" t="s">
        <v>328</v>
      </c>
      <c r="D6" s="199" t="s">
        <v>327</v>
      </c>
      <c r="E6" s="200"/>
      <c r="F6" s="201" t="e">
        <f>F7+F19+F32</f>
        <v>#REF!</v>
      </c>
      <c r="G6" s="218">
        <f>G7+G19+G32+G13</f>
        <v>2461.91</v>
      </c>
      <c r="H6" s="202">
        <f>J6-G6</f>
        <v>588.36999999999989</v>
      </c>
      <c r="I6" s="218">
        <f>I7+I19+I32+I13</f>
        <v>3050.2799999999997</v>
      </c>
      <c r="J6" s="218">
        <f>J7+J19+J32+J13</f>
        <v>3050.2799999999997</v>
      </c>
    </row>
    <row r="7" spans="1:12" s="33" customFormat="1" ht="34.5" customHeight="1">
      <c r="A7" s="85" t="s">
        <v>220</v>
      </c>
      <c r="B7" s="82" t="s">
        <v>219</v>
      </c>
      <c r="C7" s="82" t="s">
        <v>221</v>
      </c>
      <c r="D7" s="82" t="s">
        <v>327</v>
      </c>
      <c r="E7" s="83" t="s">
        <v>248</v>
      </c>
      <c r="F7" s="84" t="e">
        <f>#REF!+F8</f>
        <v>#REF!</v>
      </c>
      <c r="G7" s="114">
        <f>G8</f>
        <v>779.37</v>
      </c>
      <c r="H7" s="114">
        <f t="shared" ref="H7:H47" si="0">J7-G7</f>
        <v>107.5</v>
      </c>
      <c r="I7" s="114">
        <f>I8</f>
        <v>886.87</v>
      </c>
      <c r="J7" s="114">
        <f>J8</f>
        <v>886.87</v>
      </c>
    </row>
    <row r="8" spans="1:12" s="31" customFormat="1" ht="50.25" customHeight="1">
      <c r="A8" s="86" t="s">
        <v>380</v>
      </c>
      <c r="B8" s="87" t="s">
        <v>219</v>
      </c>
      <c r="C8" s="87" t="s">
        <v>221</v>
      </c>
      <c r="D8" s="87" t="s">
        <v>329</v>
      </c>
      <c r="E8" s="87" t="s">
        <v>248</v>
      </c>
      <c r="F8" s="84">
        <f>F9</f>
        <v>500</v>
      </c>
      <c r="G8" s="114">
        <f>G9</f>
        <v>779.37</v>
      </c>
      <c r="H8" s="114">
        <f t="shared" si="0"/>
        <v>107.5</v>
      </c>
      <c r="I8" s="114">
        <f>I9</f>
        <v>886.87</v>
      </c>
      <c r="J8" s="114">
        <f>J9</f>
        <v>886.87</v>
      </c>
    </row>
    <row r="9" spans="1:12" s="31" customFormat="1" ht="17.25" customHeight="1">
      <c r="A9" s="86" t="s">
        <v>224</v>
      </c>
      <c r="B9" s="87" t="s">
        <v>219</v>
      </c>
      <c r="C9" s="87" t="s">
        <v>221</v>
      </c>
      <c r="D9" s="87" t="s">
        <v>337</v>
      </c>
      <c r="E9" s="87"/>
      <c r="F9" s="84">
        <f>F11+F12</f>
        <v>500</v>
      </c>
      <c r="G9" s="114">
        <f>G11+G12</f>
        <v>779.37</v>
      </c>
      <c r="H9" s="114">
        <f t="shared" si="0"/>
        <v>107.5</v>
      </c>
      <c r="I9" s="114">
        <f>I11+I12</f>
        <v>886.87</v>
      </c>
      <c r="J9" s="114">
        <f>J11+J12</f>
        <v>886.87</v>
      </c>
    </row>
    <row r="10" spans="1:12" s="31" customFormat="1" ht="25.5">
      <c r="A10" s="86" t="s">
        <v>381</v>
      </c>
      <c r="B10" s="87" t="s">
        <v>219</v>
      </c>
      <c r="C10" s="87" t="s">
        <v>221</v>
      </c>
      <c r="D10" s="87" t="s">
        <v>338</v>
      </c>
      <c r="E10" s="87"/>
      <c r="F10" s="118"/>
      <c r="G10" s="114">
        <f>G11+G12</f>
        <v>779.37</v>
      </c>
      <c r="H10" s="114">
        <v>598.6</v>
      </c>
      <c r="I10" s="114">
        <f>I11+I12</f>
        <v>886.87</v>
      </c>
      <c r="J10" s="114">
        <f>J11+J12</f>
        <v>886.87</v>
      </c>
    </row>
    <row r="11" spans="1:12" s="31" customFormat="1">
      <c r="A11" s="86" t="s">
        <v>339</v>
      </c>
      <c r="B11" s="87" t="s">
        <v>219</v>
      </c>
      <c r="C11" s="87" t="s">
        <v>221</v>
      </c>
      <c r="D11" s="87" t="s">
        <v>338</v>
      </c>
      <c r="E11" s="87" t="s">
        <v>223</v>
      </c>
      <c r="F11" s="118">
        <v>500</v>
      </c>
      <c r="G11" s="114">
        <v>598.6</v>
      </c>
      <c r="H11" s="114">
        <f t="shared" si="0"/>
        <v>113.52999999999997</v>
      </c>
      <c r="I11" s="114">
        <v>712.13</v>
      </c>
      <c r="J11" s="114">
        <v>712.13</v>
      </c>
      <c r="L11" s="30"/>
    </row>
    <row r="12" spans="1:12" s="31" customFormat="1">
      <c r="A12" s="86" t="s">
        <v>340</v>
      </c>
      <c r="B12" s="87" t="s">
        <v>219</v>
      </c>
      <c r="C12" s="87" t="s">
        <v>221</v>
      </c>
      <c r="D12" s="87" t="s">
        <v>338</v>
      </c>
      <c r="E12" s="87" t="s">
        <v>330</v>
      </c>
      <c r="F12" s="118"/>
      <c r="G12" s="114">
        <v>180.77</v>
      </c>
      <c r="H12" s="114">
        <f t="shared" si="0"/>
        <v>-6.0300000000000011</v>
      </c>
      <c r="I12" s="114">
        <v>174.74</v>
      </c>
      <c r="J12" s="114">
        <v>174.74</v>
      </c>
      <c r="L12" s="30"/>
    </row>
    <row r="13" spans="1:12" s="58" customFormat="1" ht="38.25">
      <c r="A13" s="119" t="s">
        <v>124</v>
      </c>
      <c r="B13" s="120" t="s">
        <v>225</v>
      </c>
      <c r="C13" s="120" t="s">
        <v>226</v>
      </c>
      <c r="D13" s="120" t="s">
        <v>327</v>
      </c>
      <c r="E13" s="120" t="s">
        <v>248</v>
      </c>
      <c r="F13" s="84"/>
      <c r="G13" s="114">
        <f t="shared" ref="G13:J15" si="1">G14</f>
        <v>470.72</v>
      </c>
      <c r="H13" s="114">
        <f t="shared" si="0"/>
        <v>282.63</v>
      </c>
      <c r="I13" s="114">
        <f t="shared" si="1"/>
        <v>753.35</v>
      </c>
      <c r="J13" s="114">
        <f t="shared" si="1"/>
        <v>753.35</v>
      </c>
    </row>
    <row r="14" spans="1:12" s="58" customFormat="1" ht="42.75" customHeight="1">
      <c r="A14" s="119" t="s">
        <v>382</v>
      </c>
      <c r="B14" s="122" t="s">
        <v>219</v>
      </c>
      <c r="C14" s="122" t="s">
        <v>226</v>
      </c>
      <c r="D14" s="123" t="s">
        <v>329</v>
      </c>
      <c r="E14" s="88" t="s">
        <v>328</v>
      </c>
      <c r="F14" s="84"/>
      <c r="G14" s="114">
        <f t="shared" si="1"/>
        <v>470.72</v>
      </c>
      <c r="H14" s="114"/>
      <c r="I14" s="114">
        <f t="shared" si="1"/>
        <v>753.35</v>
      </c>
      <c r="J14" s="114">
        <f t="shared" si="1"/>
        <v>753.35</v>
      </c>
    </row>
    <row r="15" spans="1:12" s="58" customFormat="1" ht="30" customHeight="1">
      <c r="A15" s="121" t="s">
        <v>227</v>
      </c>
      <c r="B15" s="122" t="s">
        <v>219</v>
      </c>
      <c r="C15" s="122" t="s">
        <v>226</v>
      </c>
      <c r="D15" s="123" t="s">
        <v>337</v>
      </c>
      <c r="E15" s="88"/>
      <c r="F15" s="84"/>
      <c r="G15" s="114">
        <f t="shared" si="1"/>
        <v>470.72</v>
      </c>
      <c r="H15" s="114"/>
      <c r="I15" s="114">
        <f t="shared" si="1"/>
        <v>753.35</v>
      </c>
      <c r="J15" s="114">
        <f t="shared" si="1"/>
        <v>753.35</v>
      </c>
    </row>
    <row r="16" spans="1:12" s="58" customFormat="1" ht="40.5" customHeight="1">
      <c r="A16" s="121" t="s">
        <v>383</v>
      </c>
      <c r="B16" s="122" t="s">
        <v>219</v>
      </c>
      <c r="C16" s="122" t="s">
        <v>226</v>
      </c>
      <c r="D16" s="123" t="s">
        <v>337</v>
      </c>
      <c r="E16" s="88"/>
      <c r="F16" s="84"/>
      <c r="G16" s="114">
        <f>G17+G18</f>
        <v>470.72</v>
      </c>
      <c r="H16" s="114"/>
      <c r="I16" s="114">
        <f>I17+I18</f>
        <v>753.35</v>
      </c>
      <c r="J16" s="114">
        <f>J17+J18</f>
        <v>753.35</v>
      </c>
    </row>
    <row r="17" spans="1:10" s="58" customFormat="1" ht="40.5" customHeight="1">
      <c r="A17" s="121" t="s">
        <v>339</v>
      </c>
      <c r="B17" s="122" t="s">
        <v>219</v>
      </c>
      <c r="C17" s="122" t="s">
        <v>226</v>
      </c>
      <c r="D17" s="123" t="s">
        <v>361</v>
      </c>
      <c r="E17" s="88" t="s">
        <v>223</v>
      </c>
      <c r="F17" s="84"/>
      <c r="G17" s="114">
        <v>361.54</v>
      </c>
      <c r="H17" s="114"/>
      <c r="I17" s="114">
        <v>578.61</v>
      </c>
      <c r="J17" s="114">
        <v>578.61</v>
      </c>
    </row>
    <row r="18" spans="1:10" s="58" customFormat="1" ht="40.5" customHeight="1">
      <c r="A18" s="121" t="s">
        <v>362</v>
      </c>
      <c r="B18" s="122" t="s">
        <v>219</v>
      </c>
      <c r="C18" s="122" t="s">
        <v>226</v>
      </c>
      <c r="D18" s="123" t="s">
        <v>361</v>
      </c>
      <c r="E18" s="88" t="s">
        <v>330</v>
      </c>
      <c r="F18" s="84"/>
      <c r="G18" s="114">
        <v>109.18</v>
      </c>
      <c r="H18" s="114"/>
      <c r="I18" s="114">
        <v>174.74</v>
      </c>
      <c r="J18" s="114">
        <v>174.74</v>
      </c>
    </row>
    <row r="19" spans="1:10" s="58" customFormat="1" ht="54" customHeight="1">
      <c r="A19" s="86" t="s">
        <v>123</v>
      </c>
      <c r="B19" s="87" t="s">
        <v>219</v>
      </c>
      <c r="C19" s="87" t="s">
        <v>229</v>
      </c>
      <c r="D19" s="87"/>
      <c r="E19" s="87"/>
      <c r="F19" s="84" t="e">
        <f>#REF!+#REF!</f>
        <v>#REF!</v>
      </c>
      <c r="G19" s="114">
        <f>G20</f>
        <v>1201.82</v>
      </c>
      <c r="H19" s="114">
        <f t="shared" si="0"/>
        <v>199.24</v>
      </c>
      <c r="I19" s="114">
        <f>I20</f>
        <v>1401.06</v>
      </c>
      <c r="J19" s="114">
        <f>J20</f>
        <v>1401.06</v>
      </c>
    </row>
    <row r="20" spans="1:10" ht="35.25" customHeight="1">
      <c r="A20" s="117" t="s">
        <v>341</v>
      </c>
      <c r="B20" s="87" t="s">
        <v>219</v>
      </c>
      <c r="C20" s="87" t="s">
        <v>229</v>
      </c>
      <c r="D20" s="87" t="s">
        <v>342</v>
      </c>
      <c r="E20" s="87"/>
      <c r="F20" s="118"/>
      <c r="G20" s="114">
        <f>G21</f>
        <v>1201.82</v>
      </c>
      <c r="H20" s="114">
        <f t="shared" si="0"/>
        <v>199.24</v>
      </c>
      <c r="I20" s="114">
        <f>I21</f>
        <v>1401.06</v>
      </c>
      <c r="J20" s="114">
        <f>J21</f>
        <v>1401.06</v>
      </c>
    </row>
    <row r="21" spans="1:10" ht="51">
      <c r="A21" s="86" t="s">
        <v>384</v>
      </c>
      <c r="B21" s="87" t="s">
        <v>219</v>
      </c>
      <c r="C21" s="87" t="s">
        <v>229</v>
      </c>
      <c r="D21" s="87" t="s">
        <v>331</v>
      </c>
      <c r="E21" s="87"/>
      <c r="F21" s="118"/>
      <c r="G21" s="114">
        <f>G22+G25</f>
        <v>1201.82</v>
      </c>
      <c r="H21" s="114">
        <f t="shared" si="0"/>
        <v>199.24</v>
      </c>
      <c r="I21" s="114">
        <f>I22+I25</f>
        <v>1401.06</v>
      </c>
      <c r="J21" s="114">
        <f>J22+J25</f>
        <v>1401.06</v>
      </c>
    </row>
    <row r="22" spans="1:10" ht="25.5">
      <c r="A22" s="125" t="s">
        <v>385</v>
      </c>
      <c r="B22" s="87" t="s">
        <v>219</v>
      </c>
      <c r="C22" s="87" t="s">
        <v>229</v>
      </c>
      <c r="D22" s="87" t="s">
        <v>332</v>
      </c>
      <c r="E22" s="87"/>
      <c r="F22" s="118"/>
      <c r="G22" s="114">
        <f>G23+G24</f>
        <v>1055.8</v>
      </c>
      <c r="H22" s="114">
        <f t="shared" si="0"/>
        <v>345.26</v>
      </c>
      <c r="I22" s="114">
        <f>I23+I24</f>
        <v>1401.06</v>
      </c>
      <c r="J22" s="114">
        <f>J23+J24</f>
        <v>1401.06</v>
      </c>
    </row>
    <row r="23" spans="1:10">
      <c r="A23" s="125" t="s">
        <v>339</v>
      </c>
      <c r="B23" s="87" t="s">
        <v>219</v>
      </c>
      <c r="C23" s="87" t="s">
        <v>229</v>
      </c>
      <c r="D23" s="87" t="s">
        <v>332</v>
      </c>
      <c r="E23" s="126" t="s">
        <v>223</v>
      </c>
      <c r="F23" s="118"/>
      <c r="G23" s="114">
        <v>810.91</v>
      </c>
      <c r="H23" s="114">
        <f t="shared" si="0"/>
        <v>265.16999999999996</v>
      </c>
      <c r="I23" s="114">
        <v>1076.08</v>
      </c>
      <c r="J23" s="114">
        <v>1076.08</v>
      </c>
    </row>
    <row r="24" spans="1:10" ht="38.25">
      <c r="A24" s="125" t="s">
        <v>343</v>
      </c>
      <c r="B24" s="87" t="s">
        <v>219</v>
      </c>
      <c r="C24" s="87" t="s">
        <v>229</v>
      </c>
      <c r="D24" s="87" t="s">
        <v>332</v>
      </c>
      <c r="E24" s="126" t="s">
        <v>330</v>
      </c>
      <c r="F24" s="118"/>
      <c r="G24" s="114">
        <v>244.89</v>
      </c>
      <c r="H24" s="114">
        <f t="shared" si="0"/>
        <v>80.090000000000032</v>
      </c>
      <c r="I24" s="114">
        <v>324.98</v>
      </c>
      <c r="J24" s="114">
        <v>324.98</v>
      </c>
    </row>
    <row r="25" spans="1:10" ht="25.5">
      <c r="A25" s="125" t="s">
        <v>386</v>
      </c>
      <c r="B25" s="87" t="s">
        <v>219</v>
      </c>
      <c r="C25" s="87" t="s">
        <v>229</v>
      </c>
      <c r="D25" s="87" t="s">
        <v>333</v>
      </c>
      <c r="E25" s="87"/>
      <c r="F25" s="118"/>
      <c r="G25" s="114">
        <f>G26+G27+G28+G29+G30+G31</f>
        <v>146.01999999999998</v>
      </c>
      <c r="H25" s="114">
        <f t="shared" si="0"/>
        <v>-146.01999999999998</v>
      </c>
      <c r="I25" s="114">
        <f>I26+I27+I28+I29+I30+I31</f>
        <v>0</v>
      </c>
      <c r="J25" s="114">
        <f>J26+J27+J28+J29+J30+J31</f>
        <v>0</v>
      </c>
    </row>
    <row r="26" spans="1:10" ht="25.5">
      <c r="A26" s="125" t="s">
        <v>344</v>
      </c>
      <c r="B26" s="87" t="s">
        <v>219</v>
      </c>
      <c r="C26" s="87" t="s">
        <v>229</v>
      </c>
      <c r="D26" s="87" t="s">
        <v>333</v>
      </c>
      <c r="E26" s="127" t="s">
        <v>228</v>
      </c>
      <c r="F26" s="118"/>
      <c r="G26" s="114">
        <v>1.8</v>
      </c>
      <c r="H26" s="114">
        <f t="shared" si="0"/>
        <v>-1.8</v>
      </c>
      <c r="I26" s="114"/>
      <c r="J26" s="114"/>
    </row>
    <row r="27" spans="1:10" ht="25.5">
      <c r="A27" s="125" t="s">
        <v>237</v>
      </c>
      <c r="B27" s="87" t="s">
        <v>219</v>
      </c>
      <c r="C27" s="87" t="s">
        <v>229</v>
      </c>
      <c r="D27" s="87" t="s">
        <v>333</v>
      </c>
      <c r="E27" s="127" t="s">
        <v>18</v>
      </c>
      <c r="F27" s="118"/>
      <c r="G27" s="114">
        <v>15.6</v>
      </c>
      <c r="H27" s="114">
        <f>I27-G27</f>
        <v>-15.6</v>
      </c>
      <c r="I27" s="114"/>
      <c r="J27" s="114"/>
    </row>
    <row r="28" spans="1:10" ht="25.5">
      <c r="A28" s="125" t="s">
        <v>237</v>
      </c>
      <c r="B28" s="87" t="s">
        <v>219</v>
      </c>
      <c r="C28" s="87" t="s">
        <v>229</v>
      </c>
      <c r="D28" s="87" t="s">
        <v>333</v>
      </c>
      <c r="E28" s="127">
        <v>244</v>
      </c>
      <c r="F28" s="118"/>
      <c r="G28" s="114">
        <v>106.8</v>
      </c>
      <c r="H28" s="114">
        <f t="shared" si="0"/>
        <v>-106.8</v>
      </c>
      <c r="I28" s="114"/>
      <c r="J28" s="114"/>
    </row>
    <row r="29" spans="1:10" ht="76.5">
      <c r="A29" s="125" t="s">
        <v>345</v>
      </c>
      <c r="B29" s="87" t="s">
        <v>219</v>
      </c>
      <c r="C29" s="87" t="s">
        <v>229</v>
      </c>
      <c r="D29" s="87" t="s">
        <v>333</v>
      </c>
      <c r="E29" s="126" t="s">
        <v>346</v>
      </c>
      <c r="F29" s="118"/>
      <c r="G29" s="114"/>
      <c r="H29" s="114">
        <f t="shared" si="0"/>
        <v>0</v>
      </c>
      <c r="I29" s="114"/>
      <c r="J29" s="114"/>
    </row>
    <row r="30" spans="1:10">
      <c r="A30" s="125" t="s">
        <v>232</v>
      </c>
      <c r="B30" s="87" t="s">
        <v>219</v>
      </c>
      <c r="C30" s="87" t="s">
        <v>229</v>
      </c>
      <c r="D30" s="87" t="s">
        <v>333</v>
      </c>
      <c r="E30" s="126" t="s">
        <v>233</v>
      </c>
      <c r="F30" s="118"/>
      <c r="G30" s="114">
        <v>15</v>
      </c>
      <c r="H30" s="114">
        <f t="shared" si="0"/>
        <v>-15</v>
      </c>
      <c r="I30" s="114"/>
      <c r="J30" s="114"/>
    </row>
    <row r="31" spans="1:10">
      <c r="A31" s="125" t="s">
        <v>347</v>
      </c>
      <c r="B31" s="87" t="s">
        <v>219</v>
      </c>
      <c r="C31" s="87" t="s">
        <v>229</v>
      </c>
      <c r="D31" s="87" t="s">
        <v>333</v>
      </c>
      <c r="E31" s="126" t="s">
        <v>234</v>
      </c>
      <c r="F31" s="118"/>
      <c r="G31" s="114">
        <v>6.82</v>
      </c>
      <c r="H31" s="114">
        <f t="shared" si="0"/>
        <v>-6.82</v>
      </c>
      <c r="I31" s="114"/>
      <c r="J31" s="114"/>
    </row>
    <row r="32" spans="1:10">
      <c r="A32" s="117" t="s">
        <v>122</v>
      </c>
      <c r="B32" s="87" t="s">
        <v>219</v>
      </c>
      <c r="C32" s="87" t="s">
        <v>235</v>
      </c>
      <c r="D32" s="87"/>
      <c r="E32" s="87"/>
      <c r="F32" s="84" t="e">
        <f>#REF!</f>
        <v>#REF!</v>
      </c>
      <c r="G32" s="114">
        <f>G33</f>
        <v>10</v>
      </c>
      <c r="H32" s="114">
        <f t="shared" si="0"/>
        <v>-1</v>
      </c>
      <c r="I32" s="114">
        <f>I33</f>
        <v>9</v>
      </c>
      <c r="J32" s="114">
        <f>J33</f>
        <v>9</v>
      </c>
    </row>
    <row r="33" spans="1:10" ht="38.25">
      <c r="A33" s="117" t="s">
        <v>348</v>
      </c>
      <c r="B33" s="87" t="s">
        <v>219</v>
      </c>
      <c r="C33" s="87" t="s">
        <v>235</v>
      </c>
      <c r="D33" s="87" t="s">
        <v>349</v>
      </c>
      <c r="E33" s="87"/>
      <c r="F33" s="84"/>
      <c r="G33" s="114">
        <f>G34</f>
        <v>10</v>
      </c>
      <c r="H33" s="114">
        <f t="shared" si="0"/>
        <v>-1</v>
      </c>
      <c r="I33" s="114">
        <f>I34</f>
        <v>9</v>
      </c>
      <c r="J33" s="114">
        <f>J34</f>
        <v>9</v>
      </c>
    </row>
    <row r="34" spans="1:10" ht="25.5">
      <c r="A34" s="128" t="s">
        <v>237</v>
      </c>
      <c r="B34" s="87" t="s">
        <v>219</v>
      </c>
      <c r="C34" s="87" t="s">
        <v>235</v>
      </c>
      <c r="D34" s="87" t="s">
        <v>349</v>
      </c>
      <c r="E34" s="82" t="s">
        <v>231</v>
      </c>
      <c r="F34" s="84"/>
      <c r="G34" s="114">
        <v>10</v>
      </c>
      <c r="H34" s="114">
        <f t="shared" si="0"/>
        <v>-1</v>
      </c>
      <c r="I34" s="114">
        <v>9</v>
      </c>
      <c r="J34" s="114">
        <v>9</v>
      </c>
    </row>
    <row r="35" spans="1:10">
      <c r="A35" s="117" t="s">
        <v>244</v>
      </c>
      <c r="B35" s="87" t="s">
        <v>221</v>
      </c>
      <c r="C35" s="87"/>
      <c r="D35" s="87"/>
      <c r="E35" s="87"/>
      <c r="F35" s="84" t="e">
        <f>F36</f>
        <v>#REF!</v>
      </c>
      <c r="G35" s="205">
        <f>G36</f>
        <v>100.1</v>
      </c>
      <c r="H35" s="114">
        <f t="shared" si="0"/>
        <v>11.900000000000006</v>
      </c>
      <c r="I35" s="205">
        <f>I36</f>
        <v>108.1</v>
      </c>
      <c r="J35" s="205">
        <f>J36</f>
        <v>112</v>
      </c>
    </row>
    <row r="36" spans="1:10">
      <c r="A36" s="117" t="s">
        <v>137</v>
      </c>
      <c r="B36" s="87" t="s">
        <v>221</v>
      </c>
      <c r="C36" s="87" t="s">
        <v>226</v>
      </c>
      <c r="D36" s="87"/>
      <c r="E36" s="87"/>
      <c r="F36" s="84" t="e">
        <f>#REF!+#REF!</f>
        <v>#REF!</v>
      </c>
      <c r="G36" s="114">
        <f>G37</f>
        <v>100.1</v>
      </c>
      <c r="H36" s="114">
        <f t="shared" si="0"/>
        <v>11.900000000000006</v>
      </c>
      <c r="I36" s="114">
        <f>I37</f>
        <v>108.1</v>
      </c>
      <c r="J36" s="114">
        <f>J37</f>
        <v>112</v>
      </c>
    </row>
    <row r="37" spans="1:10" ht="63.75">
      <c r="A37" s="128" t="s">
        <v>387</v>
      </c>
      <c r="B37" s="87" t="s">
        <v>221</v>
      </c>
      <c r="C37" s="87" t="s">
        <v>226</v>
      </c>
      <c r="D37" s="87" t="s">
        <v>351</v>
      </c>
      <c r="E37" s="87"/>
      <c r="F37" s="118"/>
      <c r="G37" s="114">
        <f>G38+G39+G40</f>
        <v>100.1</v>
      </c>
      <c r="H37" s="114">
        <f t="shared" si="0"/>
        <v>11.900000000000006</v>
      </c>
      <c r="I37" s="114">
        <f>I38+I39+I40</f>
        <v>108.1</v>
      </c>
      <c r="J37" s="114">
        <f>J38+J39+J40</f>
        <v>112</v>
      </c>
    </row>
    <row r="38" spans="1:10">
      <c r="A38" s="125" t="s">
        <v>339</v>
      </c>
      <c r="B38" s="87" t="s">
        <v>221</v>
      </c>
      <c r="C38" s="87" t="s">
        <v>226</v>
      </c>
      <c r="D38" s="87" t="s">
        <v>351</v>
      </c>
      <c r="E38" s="126" t="s">
        <v>223</v>
      </c>
      <c r="F38" s="118"/>
      <c r="G38" s="114">
        <v>77</v>
      </c>
      <c r="H38" s="114">
        <f t="shared" si="0"/>
        <v>9</v>
      </c>
      <c r="I38" s="114">
        <v>83</v>
      </c>
      <c r="J38" s="114">
        <v>86</v>
      </c>
    </row>
    <row r="39" spans="1:10" ht="38.25">
      <c r="A39" s="125" t="s">
        <v>343</v>
      </c>
      <c r="B39" s="87" t="s">
        <v>221</v>
      </c>
      <c r="C39" s="87" t="s">
        <v>226</v>
      </c>
      <c r="D39" s="87" t="s">
        <v>351</v>
      </c>
      <c r="E39" s="126" t="s">
        <v>330</v>
      </c>
      <c r="F39" s="118"/>
      <c r="G39" s="114">
        <v>23.1</v>
      </c>
      <c r="H39" s="114">
        <f t="shared" si="0"/>
        <v>2.8999999999999986</v>
      </c>
      <c r="I39" s="114">
        <v>25.1</v>
      </c>
      <c r="J39" s="114">
        <v>26</v>
      </c>
    </row>
    <row r="40" spans="1:10" ht="25.5">
      <c r="A40" s="128" t="s">
        <v>237</v>
      </c>
      <c r="B40" s="87" t="s">
        <v>221</v>
      </c>
      <c r="C40" s="87" t="s">
        <v>226</v>
      </c>
      <c r="D40" s="87" t="s">
        <v>351</v>
      </c>
      <c r="E40" s="87" t="s">
        <v>231</v>
      </c>
      <c r="F40" s="118"/>
      <c r="G40" s="114"/>
      <c r="H40" s="114">
        <f t="shared" si="0"/>
        <v>0</v>
      </c>
      <c r="I40" s="114"/>
      <c r="J40" s="114"/>
    </row>
    <row r="41" spans="1:10">
      <c r="A41" s="67" t="s">
        <v>13</v>
      </c>
      <c r="B41" s="87" t="s">
        <v>226</v>
      </c>
      <c r="C41" s="87"/>
      <c r="D41" s="87"/>
      <c r="E41" s="87"/>
      <c r="F41" s="118"/>
      <c r="G41" s="114">
        <f>G42</f>
        <v>0</v>
      </c>
      <c r="H41" s="114"/>
      <c r="I41" s="114">
        <f>I42</f>
        <v>1</v>
      </c>
      <c r="J41" s="114">
        <f>J42</f>
        <v>1</v>
      </c>
    </row>
    <row r="42" spans="1:10">
      <c r="A42" s="236" t="s">
        <v>14</v>
      </c>
      <c r="B42" s="87" t="s">
        <v>226</v>
      </c>
      <c r="C42" s="87" t="s">
        <v>15</v>
      </c>
      <c r="D42" s="87"/>
      <c r="E42" s="87"/>
      <c r="F42" s="118"/>
      <c r="G42" s="114">
        <f>G43</f>
        <v>0</v>
      </c>
      <c r="H42" s="114"/>
      <c r="I42" s="114">
        <f>I43</f>
        <v>1</v>
      </c>
      <c r="J42" s="114">
        <f>J43</f>
        <v>1</v>
      </c>
    </row>
    <row r="43" spans="1:10">
      <c r="A43" s="64" t="s">
        <v>16</v>
      </c>
      <c r="B43" s="87" t="s">
        <v>226</v>
      </c>
      <c r="C43" s="87" t="s">
        <v>15</v>
      </c>
      <c r="D43" s="87" t="s">
        <v>17</v>
      </c>
      <c r="E43" s="237" t="s">
        <v>231</v>
      </c>
      <c r="F43" s="118"/>
      <c r="G43" s="114"/>
      <c r="H43" s="114"/>
      <c r="I43" s="114">
        <v>1</v>
      </c>
      <c r="J43" s="114">
        <v>1</v>
      </c>
    </row>
    <row r="44" spans="1:10">
      <c r="A44" s="117" t="s">
        <v>238</v>
      </c>
      <c r="B44" s="87" t="s">
        <v>230</v>
      </c>
      <c r="C44" s="87"/>
      <c r="D44" s="87"/>
      <c r="E44" s="87"/>
      <c r="F44" s="84" t="e">
        <f>F45+#REF!</f>
        <v>#REF!</v>
      </c>
      <c r="G44" s="205">
        <f t="shared" ref="G44:J46" si="2">G45</f>
        <v>0</v>
      </c>
      <c r="H44" s="114">
        <f t="shared" si="0"/>
        <v>0</v>
      </c>
      <c r="I44" s="205">
        <f t="shared" si="2"/>
        <v>0</v>
      </c>
      <c r="J44" s="205">
        <f t="shared" si="2"/>
        <v>0</v>
      </c>
    </row>
    <row r="45" spans="1:10">
      <c r="A45" s="117" t="s">
        <v>110</v>
      </c>
      <c r="B45" s="87" t="s">
        <v>230</v>
      </c>
      <c r="C45" s="87" t="s">
        <v>226</v>
      </c>
      <c r="D45" s="87"/>
      <c r="E45" s="87"/>
      <c r="F45" s="84" t="e">
        <f>#REF!+#REF!+#REF!+#REF!+#REF!</f>
        <v>#REF!</v>
      </c>
      <c r="G45" s="114">
        <f t="shared" si="2"/>
        <v>0</v>
      </c>
      <c r="H45" s="114">
        <f t="shared" si="0"/>
        <v>0</v>
      </c>
      <c r="I45" s="114">
        <f t="shared" si="2"/>
        <v>0</v>
      </c>
      <c r="J45" s="114">
        <f t="shared" si="2"/>
        <v>0</v>
      </c>
    </row>
    <row r="46" spans="1:10" ht="25.5">
      <c r="A46" s="124" t="s">
        <v>353</v>
      </c>
      <c r="B46" s="87" t="s">
        <v>230</v>
      </c>
      <c r="C46" s="87" t="s">
        <v>226</v>
      </c>
      <c r="D46" s="87" t="s">
        <v>354</v>
      </c>
      <c r="E46" s="87"/>
      <c r="F46" s="118"/>
      <c r="G46" s="114">
        <f t="shared" si="2"/>
        <v>0</v>
      </c>
      <c r="H46" s="114">
        <f t="shared" si="0"/>
        <v>0</v>
      </c>
      <c r="I46" s="114">
        <f t="shared" si="2"/>
        <v>0</v>
      </c>
      <c r="J46" s="114">
        <f t="shared" si="2"/>
        <v>0</v>
      </c>
    </row>
    <row r="47" spans="1:10" ht="25.5">
      <c r="A47" s="124" t="s">
        <v>237</v>
      </c>
      <c r="B47" s="87" t="s">
        <v>230</v>
      </c>
      <c r="C47" s="87" t="s">
        <v>226</v>
      </c>
      <c r="D47" s="87" t="s">
        <v>354</v>
      </c>
      <c r="E47" s="87" t="s">
        <v>231</v>
      </c>
      <c r="F47" s="118"/>
      <c r="G47" s="114"/>
      <c r="H47" s="114">
        <f t="shared" si="0"/>
        <v>0</v>
      </c>
      <c r="I47" s="114"/>
      <c r="J47" s="114"/>
    </row>
    <row r="48" spans="1:10">
      <c r="A48" s="256" t="s">
        <v>29</v>
      </c>
      <c r="B48" s="87" t="s">
        <v>30</v>
      </c>
      <c r="C48" s="87"/>
      <c r="D48" s="87"/>
      <c r="E48" s="87"/>
      <c r="F48" s="84" t="e">
        <f>F49</f>
        <v>#REF!</v>
      </c>
      <c r="G48" s="205">
        <f>G49</f>
        <v>281.96000000000004</v>
      </c>
      <c r="H48" s="114">
        <f t="shared" ref="H48:H69" si="3">I48-G48</f>
        <v>-281.96000000000004</v>
      </c>
      <c r="I48" s="205">
        <f>I49</f>
        <v>0</v>
      </c>
      <c r="J48" s="219"/>
    </row>
    <row r="49" spans="1:10">
      <c r="A49" s="117" t="s">
        <v>31</v>
      </c>
      <c r="B49" s="87" t="s">
        <v>30</v>
      </c>
      <c r="C49" s="87" t="s">
        <v>30</v>
      </c>
      <c r="D49" s="87"/>
      <c r="E49" s="87"/>
      <c r="F49" s="84" t="e">
        <f>#REF!+#REF!</f>
        <v>#REF!</v>
      </c>
      <c r="G49" s="114">
        <f>G50</f>
        <v>281.96000000000004</v>
      </c>
      <c r="H49" s="114">
        <f t="shared" si="3"/>
        <v>-281.96000000000004</v>
      </c>
      <c r="I49" s="114">
        <f>I50</f>
        <v>0</v>
      </c>
      <c r="J49" s="219"/>
    </row>
    <row r="50" spans="1:10">
      <c r="A50" s="124" t="s">
        <v>32</v>
      </c>
      <c r="B50" s="87" t="s">
        <v>30</v>
      </c>
      <c r="C50" s="87" t="s">
        <v>30</v>
      </c>
      <c r="D50" s="87" t="s">
        <v>33</v>
      </c>
      <c r="E50" s="87"/>
      <c r="F50" s="118"/>
      <c r="G50" s="114">
        <f>G51</f>
        <v>281.96000000000004</v>
      </c>
      <c r="H50" s="114">
        <f t="shared" si="3"/>
        <v>-281.96000000000004</v>
      </c>
      <c r="I50" s="114">
        <f>I51</f>
        <v>0</v>
      </c>
      <c r="J50" s="219"/>
    </row>
    <row r="51" spans="1:10" ht="25.5">
      <c r="A51" s="124" t="s">
        <v>355</v>
      </c>
      <c r="B51" s="87" t="s">
        <v>30</v>
      </c>
      <c r="C51" s="87" t="s">
        <v>30</v>
      </c>
      <c r="D51" s="87" t="s">
        <v>34</v>
      </c>
      <c r="E51" s="87"/>
      <c r="F51" s="118"/>
      <c r="G51" s="114">
        <f>G52+G55</f>
        <v>281.96000000000004</v>
      </c>
      <c r="H51" s="114">
        <f t="shared" si="3"/>
        <v>-281.96000000000004</v>
      </c>
      <c r="I51" s="114">
        <f>I52+I55</f>
        <v>0</v>
      </c>
      <c r="J51" s="219"/>
    </row>
    <row r="52" spans="1:10" ht="25.5">
      <c r="A52" s="125" t="s">
        <v>356</v>
      </c>
      <c r="B52" s="87" t="s">
        <v>30</v>
      </c>
      <c r="C52" s="87" t="s">
        <v>30</v>
      </c>
      <c r="D52" s="87" t="s">
        <v>35</v>
      </c>
      <c r="E52" s="87"/>
      <c r="F52" s="118"/>
      <c r="G52" s="114">
        <f>G53+G54</f>
        <v>281.96000000000004</v>
      </c>
      <c r="H52" s="114">
        <f t="shared" si="3"/>
        <v>-281.96000000000004</v>
      </c>
      <c r="I52" s="114">
        <f>I53+I54</f>
        <v>0</v>
      </c>
      <c r="J52" s="219"/>
    </row>
    <row r="53" spans="1:10">
      <c r="A53" s="125" t="s">
        <v>334</v>
      </c>
      <c r="B53" s="87" t="s">
        <v>30</v>
      </c>
      <c r="C53" s="87" t="s">
        <v>30</v>
      </c>
      <c r="D53" s="87" t="s">
        <v>35</v>
      </c>
      <c r="E53" s="126" t="s">
        <v>236</v>
      </c>
      <c r="F53" s="118"/>
      <c r="G53" s="114">
        <v>216.56</v>
      </c>
      <c r="H53" s="114">
        <f t="shared" si="3"/>
        <v>-216.56</v>
      </c>
      <c r="I53" s="114"/>
      <c r="J53" s="219"/>
    </row>
    <row r="54" spans="1:10" ht="38.25">
      <c r="A54" s="125" t="s">
        <v>357</v>
      </c>
      <c r="B54" s="87" t="s">
        <v>30</v>
      </c>
      <c r="C54" s="87" t="s">
        <v>30</v>
      </c>
      <c r="D54" s="87" t="s">
        <v>35</v>
      </c>
      <c r="E54" s="126" t="s">
        <v>335</v>
      </c>
      <c r="F54" s="118"/>
      <c r="G54" s="114">
        <v>65.400000000000006</v>
      </c>
      <c r="H54" s="114">
        <f t="shared" si="3"/>
        <v>-65.400000000000006</v>
      </c>
      <c r="I54" s="114"/>
      <c r="J54" s="219"/>
    </row>
    <row r="55" spans="1:10">
      <c r="A55" s="124" t="s">
        <v>36</v>
      </c>
      <c r="B55" s="87" t="s">
        <v>30</v>
      </c>
      <c r="C55" s="87" t="s">
        <v>30</v>
      </c>
      <c r="D55" s="87" t="s">
        <v>37</v>
      </c>
      <c r="E55" s="87"/>
      <c r="F55" s="118"/>
      <c r="G55" s="114">
        <f>G56</f>
        <v>0</v>
      </c>
      <c r="H55" s="114">
        <f t="shared" si="3"/>
        <v>0</v>
      </c>
      <c r="I55" s="114">
        <f>I56</f>
        <v>0</v>
      </c>
      <c r="J55" s="219"/>
    </row>
    <row r="56" spans="1:10" ht="25.5">
      <c r="A56" s="124" t="s">
        <v>237</v>
      </c>
      <c r="B56" s="87" t="s">
        <v>30</v>
      </c>
      <c r="C56" s="87" t="s">
        <v>30</v>
      </c>
      <c r="D56" s="87" t="s">
        <v>37</v>
      </c>
      <c r="E56" s="87" t="s">
        <v>231</v>
      </c>
      <c r="F56" s="118"/>
      <c r="G56" s="114"/>
      <c r="H56" s="114">
        <f t="shared" si="3"/>
        <v>0</v>
      </c>
      <c r="I56" s="114"/>
      <c r="J56" s="219"/>
    </row>
    <row r="57" spans="1:10" ht="25.5">
      <c r="A57" s="210" t="s">
        <v>240</v>
      </c>
      <c r="B57" s="211" t="s">
        <v>239</v>
      </c>
      <c r="C57" s="211"/>
      <c r="D57" s="211"/>
      <c r="E57" s="211"/>
      <c r="F57" s="212" t="e">
        <f>F58</f>
        <v>#REF!</v>
      </c>
      <c r="G57" s="214">
        <f>G58</f>
        <v>2613.4</v>
      </c>
      <c r="H57" s="213">
        <f t="shared" si="3"/>
        <v>-2325.2800000000002</v>
      </c>
      <c r="I57" s="214">
        <f>I58</f>
        <v>288.12</v>
      </c>
      <c r="J57" s="214">
        <f>J58</f>
        <v>200.48</v>
      </c>
    </row>
    <row r="58" spans="1:10">
      <c r="A58" s="117" t="s">
        <v>241</v>
      </c>
      <c r="B58" s="87" t="s">
        <v>239</v>
      </c>
      <c r="C58" s="87" t="s">
        <v>219</v>
      </c>
      <c r="D58" s="87"/>
      <c r="E58" s="87"/>
      <c r="F58" s="84" t="e">
        <f>#REF!+F59</f>
        <v>#REF!</v>
      </c>
      <c r="G58" s="205">
        <f>G63</f>
        <v>2613.4</v>
      </c>
      <c r="H58" s="114">
        <f t="shared" si="3"/>
        <v>-2325.2800000000002</v>
      </c>
      <c r="I58" s="205">
        <f>I63</f>
        <v>288.12</v>
      </c>
      <c r="J58" s="205">
        <f>J63</f>
        <v>200.48</v>
      </c>
    </row>
    <row r="59" spans="1:10" ht="51">
      <c r="A59" s="86" t="s">
        <v>388</v>
      </c>
      <c r="B59" s="87" t="s">
        <v>239</v>
      </c>
      <c r="C59" s="87" t="s">
        <v>219</v>
      </c>
      <c r="D59" s="87" t="s">
        <v>389</v>
      </c>
      <c r="E59" s="87"/>
      <c r="F59" s="84">
        <f>F60+F61+F62</f>
        <v>378.5</v>
      </c>
      <c r="G59" s="205">
        <v>0</v>
      </c>
      <c r="H59" s="114">
        <f t="shared" si="3"/>
        <v>0</v>
      </c>
      <c r="I59" s="205">
        <v>0</v>
      </c>
      <c r="J59" s="205">
        <v>0</v>
      </c>
    </row>
    <row r="60" spans="1:10" ht="25.5">
      <c r="A60" s="124" t="s">
        <v>237</v>
      </c>
      <c r="B60" s="87" t="s">
        <v>239</v>
      </c>
      <c r="C60" s="87" t="s">
        <v>219</v>
      </c>
      <c r="D60" s="87" t="s">
        <v>389</v>
      </c>
      <c r="E60" s="87" t="s">
        <v>231</v>
      </c>
      <c r="F60" s="118">
        <v>318.5</v>
      </c>
      <c r="G60" s="205">
        <v>0</v>
      </c>
      <c r="H60" s="114">
        <f t="shared" si="3"/>
        <v>0</v>
      </c>
      <c r="I60" s="205">
        <v>0</v>
      </c>
      <c r="J60" s="205">
        <v>0</v>
      </c>
    </row>
    <row r="61" spans="1:10">
      <c r="A61" s="117" t="s">
        <v>232</v>
      </c>
      <c r="B61" s="87" t="s">
        <v>239</v>
      </c>
      <c r="C61" s="87" t="s">
        <v>219</v>
      </c>
      <c r="D61" s="87" t="s">
        <v>389</v>
      </c>
      <c r="E61" s="87" t="s">
        <v>233</v>
      </c>
      <c r="F61" s="118">
        <v>38</v>
      </c>
      <c r="G61" s="114"/>
      <c r="H61" s="114">
        <f t="shared" si="3"/>
        <v>0</v>
      </c>
      <c r="I61" s="205"/>
      <c r="J61" s="205"/>
    </row>
    <row r="62" spans="1:10">
      <c r="A62" s="117" t="s">
        <v>390</v>
      </c>
      <c r="B62" s="87" t="s">
        <v>239</v>
      </c>
      <c r="C62" s="87" t="s">
        <v>219</v>
      </c>
      <c r="D62" s="87" t="s">
        <v>389</v>
      </c>
      <c r="E62" s="87" t="s">
        <v>234</v>
      </c>
      <c r="F62" s="118">
        <v>22</v>
      </c>
      <c r="G62" s="114"/>
      <c r="H62" s="114">
        <f t="shared" si="3"/>
        <v>0</v>
      </c>
      <c r="I62" s="205"/>
      <c r="J62" s="205"/>
    </row>
    <row r="63" spans="1:10">
      <c r="A63" s="216" t="s">
        <v>358</v>
      </c>
      <c r="B63" s="211" t="s">
        <v>239</v>
      </c>
      <c r="C63" s="211" t="s">
        <v>219</v>
      </c>
      <c r="D63" s="211" t="s">
        <v>336</v>
      </c>
      <c r="E63" s="211"/>
      <c r="F63" s="217"/>
      <c r="G63" s="218">
        <f>G64+G68</f>
        <v>2613.4</v>
      </c>
      <c r="H63" s="202">
        <f>G63-I63</f>
        <v>2325.2800000000002</v>
      </c>
      <c r="I63" s="218">
        <f>I68+I64</f>
        <v>288.12</v>
      </c>
      <c r="J63" s="218">
        <f>J68+J64</f>
        <v>200.48</v>
      </c>
    </row>
    <row r="64" spans="1:10" ht="25.5">
      <c r="A64" s="124" t="s">
        <v>355</v>
      </c>
      <c r="B64" s="87" t="s">
        <v>239</v>
      </c>
      <c r="C64" s="87" t="s">
        <v>219</v>
      </c>
      <c r="D64" s="87" t="s">
        <v>336</v>
      </c>
      <c r="E64" s="87"/>
      <c r="F64" s="217"/>
      <c r="G64" s="205">
        <f>G65</f>
        <v>2551.3200000000002</v>
      </c>
      <c r="H64" s="114">
        <f>G64-I64</f>
        <v>2263.2000000000003</v>
      </c>
      <c r="I64" s="205">
        <f>I65</f>
        <v>288.12</v>
      </c>
      <c r="J64" s="205">
        <f>J65</f>
        <v>200.48</v>
      </c>
    </row>
    <row r="65" spans="1:10" ht="25.5">
      <c r="A65" s="125" t="s">
        <v>356</v>
      </c>
      <c r="B65" s="87" t="s">
        <v>239</v>
      </c>
      <c r="C65" s="87" t="s">
        <v>219</v>
      </c>
      <c r="D65" s="87" t="s">
        <v>391</v>
      </c>
      <c r="E65" s="87"/>
      <c r="F65" s="217"/>
      <c r="G65" s="205">
        <f>G66+G67</f>
        <v>2551.3200000000002</v>
      </c>
      <c r="H65" s="114">
        <f>G65-I65</f>
        <v>2263.2000000000003</v>
      </c>
      <c r="I65" s="205">
        <f>I66+I67</f>
        <v>288.12</v>
      </c>
      <c r="J65" s="205">
        <f>J66+J67</f>
        <v>200.48</v>
      </c>
    </row>
    <row r="66" spans="1:10">
      <c r="A66" s="125" t="s">
        <v>334</v>
      </c>
      <c r="B66" s="87" t="s">
        <v>239</v>
      </c>
      <c r="C66" s="87" t="s">
        <v>219</v>
      </c>
      <c r="D66" s="87" t="s">
        <v>392</v>
      </c>
      <c r="E66" s="87" t="s">
        <v>236</v>
      </c>
      <c r="F66" s="217"/>
      <c r="G66" s="114">
        <v>1992.99</v>
      </c>
      <c r="H66" s="114">
        <f>G66-I66</f>
        <v>1704.87</v>
      </c>
      <c r="I66" s="205">
        <v>288.12</v>
      </c>
      <c r="J66" s="205">
        <v>200.48</v>
      </c>
    </row>
    <row r="67" spans="1:10" ht="38.25">
      <c r="A67" s="125" t="s">
        <v>357</v>
      </c>
      <c r="B67" s="87" t="s">
        <v>239</v>
      </c>
      <c r="C67" s="87" t="s">
        <v>219</v>
      </c>
      <c r="D67" s="87" t="s">
        <v>392</v>
      </c>
      <c r="E67" s="87" t="s">
        <v>335</v>
      </c>
      <c r="F67" s="217"/>
      <c r="G67" s="114">
        <v>558.33000000000004</v>
      </c>
      <c r="H67" s="114">
        <f>G67-I67</f>
        <v>558.33000000000004</v>
      </c>
      <c r="I67" s="205"/>
      <c r="J67" s="205"/>
    </row>
    <row r="68" spans="1:10">
      <c r="A68" s="124" t="s">
        <v>359</v>
      </c>
      <c r="B68" s="87" t="s">
        <v>239</v>
      </c>
      <c r="C68" s="87" t="s">
        <v>219</v>
      </c>
      <c r="D68" s="87" t="s">
        <v>360</v>
      </c>
      <c r="E68" s="87"/>
      <c r="F68" s="118"/>
      <c r="G68" s="205">
        <f>G69+G70+G71+G72</f>
        <v>62.08</v>
      </c>
      <c r="H68" s="114">
        <f t="shared" si="3"/>
        <v>-62.08</v>
      </c>
      <c r="I68" s="205">
        <f>I69+I70+I71+I72</f>
        <v>0</v>
      </c>
      <c r="J68" s="205">
        <f>J69+J70+J71+J72</f>
        <v>0</v>
      </c>
    </row>
    <row r="69" spans="1:10" ht="25.5">
      <c r="A69" s="124" t="s">
        <v>237</v>
      </c>
      <c r="B69" s="87" t="s">
        <v>239</v>
      </c>
      <c r="C69" s="87" t="s">
        <v>219</v>
      </c>
      <c r="D69" s="87" t="s">
        <v>360</v>
      </c>
      <c r="E69" s="87" t="s">
        <v>231</v>
      </c>
      <c r="F69" s="118"/>
      <c r="G69" s="114">
        <v>62.08</v>
      </c>
      <c r="H69" s="114">
        <f t="shared" si="3"/>
        <v>-62.08</v>
      </c>
      <c r="I69" s="205"/>
      <c r="J69" s="205"/>
    </row>
    <row r="70" spans="1:10" ht="76.5">
      <c r="A70" s="125" t="s">
        <v>345</v>
      </c>
      <c r="B70" s="87" t="s">
        <v>239</v>
      </c>
      <c r="C70" s="87" t="s">
        <v>219</v>
      </c>
      <c r="D70" s="87" t="s">
        <v>393</v>
      </c>
      <c r="E70" s="126" t="s">
        <v>346</v>
      </c>
      <c r="F70" s="118"/>
      <c r="G70" s="114"/>
      <c r="H70" s="114"/>
      <c r="I70" s="205"/>
      <c r="J70" s="205"/>
    </row>
    <row r="71" spans="1:10">
      <c r="A71" s="125" t="s">
        <v>232</v>
      </c>
      <c r="B71" s="87" t="s">
        <v>239</v>
      </c>
      <c r="C71" s="87" t="s">
        <v>219</v>
      </c>
      <c r="D71" s="87" t="s">
        <v>393</v>
      </c>
      <c r="E71" s="126" t="s">
        <v>233</v>
      </c>
      <c r="F71" s="118"/>
      <c r="G71" s="114"/>
      <c r="H71" s="114"/>
      <c r="I71" s="205"/>
      <c r="J71" s="205"/>
    </row>
    <row r="72" spans="1:10">
      <c r="A72" s="125" t="s">
        <v>347</v>
      </c>
      <c r="B72" s="87" t="s">
        <v>239</v>
      </c>
      <c r="C72" s="87" t="s">
        <v>219</v>
      </c>
      <c r="D72" s="87" t="s">
        <v>393</v>
      </c>
      <c r="E72" s="126" t="s">
        <v>234</v>
      </c>
      <c r="F72" s="118"/>
      <c r="G72" s="114"/>
      <c r="H72" s="114"/>
      <c r="I72" s="205"/>
      <c r="J72" s="205"/>
    </row>
    <row r="73" spans="1:10">
      <c r="A73" s="86" t="s">
        <v>242</v>
      </c>
      <c r="B73" s="87" t="s">
        <v>243</v>
      </c>
      <c r="C73" s="87" t="s">
        <v>243</v>
      </c>
      <c r="D73" s="87" t="s">
        <v>39</v>
      </c>
      <c r="E73" s="87" t="s">
        <v>222</v>
      </c>
      <c r="F73" s="84">
        <v>0</v>
      </c>
      <c r="G73" s="114">
        <v>281.43</v>
      </c>
      <c r="H73" s="114">
        <f>J73-G73</f>
        <v>-104.39000000000001</v>
      </c>
      <c r="I73" s="114">
        <v>88.4</v>
      </c>
      <c r="J73" s="114">
        <v>177.04</v>
      </c>
    </row>
    <row r="74" spans="1:10">
      <c r="A74" s="86" t="s">
        <v>242</v>
      </c>
      <c r="B74" s="87"/>
      <c r="C74" s="87"/>
      <c r="D74" s="87"/>
      <c r="E74" s="87"/>
      <c r="F74" s="84"/>
      <c r="G74" s="114"/>
      <c r="H74" s="114">
        <f>J74-G74</f>
        <v>0</v>
      </c>
      <c r="I74" s="114"/>
      <c r="J74" s="114"/>
    </row>
    <row r="75" spans="1:10">
      <c r="A75" s="310" t="s">
        <v>100</v>
      </c>
      <c r="B75" s="310"/>
      <c r="C75" s="310"/>
      <c r="D75" s="310"/>
      <c r="E75" s="249"/>
      <c r="F75" s="84" t="e">
        <f>E15+E44+#REF!+E53+#REF!+#REF!+#REF!+F73</f>
        <v>#REF!</v>
      </c>
      <c r="G75" s="114">
        <f>G6+G35+G41+G44+G48+G57+G73</f>
        <v>5738.8</v>
      </c>
      <c r="H75" s="114">
        <f>J75-G75</f>
        <v>-2198.0000000000005</v>
      </c>
      <c r="I75" s="114">
        <f>I6+I35+I41+I44+I48+I57+I73</f>
        <v>3535.8999999999996</v>
      </c>
      <c r="J75" s="114">
        <f>J6+J35+J41+J44+J48+J57+J73</f>
        <v>3540.7999999999997</v>
      </c>
    </row>
  </sheetData>
  <mergeCells count="4">
    <mergeCell ref="D1:J1"/>
    <mergeCell ref="K1:L1"/>
    <mergeCell ref="A2:I2"/>
    <mergeCell ref="A75:D75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59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workbookViewId="0">
      <selection activeCell="C11" sqref="C11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7" customWidth="1"/>
    <col min="4" max="9" width="0" style="15" hidden="1" customWidth="1"/>
    <col min="10" max="16384" width="9.140625" style="15"/>
  </cols>
  <sheetData>
    <row r="1" spans="1:9" ht="15.75" customHeight="1">
      <c r="B1" s="178"/>
      <c r="C1" s="285" t="s">
        <v>60</v>
      </c>
      <c r="D1" s="148"/>
      <c r="E1" s="148"/>
      <c r="F1" s="148"/>
      <c r="G1" s="148"/>
      <c r="H1" s="148"/>
    </row>
    <row r="2" spans="1:9" ht="30" customHeight="1">
      <c r="B2" s="178"/>
      <c r="C2" s="285"/>
      <c r="D2" s="148"/>
      <c r="E2" s="148"/>
      <c r="F2" s="148"/>
      <c r="G2" s="148"/>
      <c r="H2" s="148"/>
    </row>
    <row r="3" spans="1:9" ht="133.5" customHeight="1">
      <c r="B3" s="178"/>
      <c r="C3" s="285"/>
      <c r="D3" s="148"/>
      <c r="E3" s="148"/>
      <c r="F3" s="148"/>
      <c r="G3" s="148"/>
      <c r="H3" s="148"/>
    </row>
    <row r="4" spans="1:9" ht="15.75" hidden="1" customHeight="1">
      <c r="B4" s="178"/>
      <c r="C4" s="178"/>
    </row>
    <row r="5" spans="1:9" ht="15.75" hidden="1" customHeight="1">
      <c r="B5" s="178"/>
      <c r="C5" s="178"/>
    </row>
    <row r="6" spans="1:9" ht="44.25" customHeight="1">
      <c r="A6" s="311" t="s">
        <v>2</v>
      </c>
      <c r="B6" s="311"/>
      <c r="C6" s="311"/>
    </row>
    <row r="7" spans="1:9">
      <c r="B7" s="160"/>
      <c r="C7" s="161"/>
    </row>
    <row r="8" spans="1:9">
      <c r="A8" s="64" t="s">
        <v>364</v>
      </c>
      <c r="B8" s="179" t="s">
        <v>365</v>
      </c>
      <c r="C8" s="180" t="s">
        <v>325</v>
      </c>
      <c r="D8" s="149"/>
      <c r="E8" s="149"/>
      <c r="F8" s="149"/>
      <c r="G8" s="149"/>
      <c r="H8" s="149"/>
      <c r="I8" s="149"/>
    </row>
    <row r="9" spans="1:9">
      <c r="A9" s="64"/>
      <c r="B9" s="181"/>
      <c r="C9" s="182"/>
    </row>
    <row r="10" spans="1:9" ht="27" customHeight="1">
      <c r="A10" s="183" t="s">
        <v>366</v>
      </c>
      <c r="B10" s="150" t="s">
        <v>367</v>
      </c>
      <c r="C10" s="243">
        <v>6403</v>
      </c>
    </row>
    <row r="11" spans="1:9">
      <c r="A11" s="183"/>
      <c r="B11" s="185"/>
      <c r="C11" s="184"/>
    </row>
    <row r="12" spans="1:9" ht="15.75" hidden="1" customHeight="1">
      <c r="A12" s="186"/>
      <c r="B12" s="185"/>
      <c r="C12" s="184"/>
    </row>
    <row r="13" spans="1:9" s="162" customFormat="1" ht="31.5" hidden="1" customHeight="1">
      <c r="A13" s="187"/>
      <c r="B13" s="188"/>
      <c r="C13" s="184"/>
    </row>
    <row r="14" spans="1:9" s="162" customFormat="1" ht="15.75" hidden="1" customHeight="1">
      <c r="A14" s="189"/>
      <c r="B14" s="188"/>
      <c r="C14" s="184"/>
      <c r="E14" s="162">
        <v>6476566.0999999996</v>
      </c>
      <c r="F14" s="162">
        <v>279131</v>
      </c>
      <c r="G14" s="162">
        <f>E14+F14+4100</f>
        <v>6759797.0999999996</v>
      </c>
    </row>
    <row r="15" spans="1:9" s="162" customFormat="1" ht="15.75" hidden="1" customHeight="1">
      <c r="A15" s="189"/>
      <c r="B15" s="188"/>
      <c r="C15" s="184"/>
      <c r="E15" s="162">
        <v>6670222.0999999996</v>
      </c>
      <c r="F15" s="162">
        <v>115000</v>
      </c>
      <c r="G15" s="162">
        <f>E15+F15+80000</f>
        <v>6865222.0999999996</v>
      </c>
    </row>
    <row r="16" spans="1:9" s="162" customFormat="1" ht="15.75" hidden="1" customHeight="1">
      <c r="A16" s="189"/>
      <c r="B16" s="188"/>
      <c r="C16" s="184"/>
      <c r="G16" s="162">
        <f>G14-G15</f>
        <v>-105425</v>
      </c>
    </row>
    <row r="17" spans="1:6" s="162" customFormat="1" ht="15.75" hidden="1" customHeight="1">
      <c r="A17" s="189"/>
      <c r="B17" s="188"/>
      <c r="C17" s="184"/>
      <c r="E17" s="162">
        <f>E14-E15</f>
        <v>-193656</v>
      </c>
    </row>
    <row r="18" spans="1:6" s="163" customFormat="1">
      <c r="A18" s="190"/>
      <c r="B18" s="191" t="s">
        <v>368</v>
      </c>
      <c r="C18" s="184"/>
      <c r="D18" s="163" t="s">
        <v>369</v>
      </c>
      <c r="E18" s="163">
        <f>E14+150000</f>
        <v>6626566.0999999996</v>
      </c>
      <c r="F18" s="163">
        <v>195694.7</v>
      </c>
    </row>
    <row r="19" spans="1:6" s="164" customFormat="1">
      <c r="A19" s="312" t="s">
        <v>370</v>
      </c>
      <c r="B19" s="313"/>
      <c r="C19" s="244">
        <f>C10+C18</f>
        <v>6403</v>
      </c>
      <c r="D19" s="164" t="s">
        <v>371</v>
      </c>
      <c r="E19" s="164">
        <f>E15+75000+150000</f>
        <v>6895222.0999999996</v>
      </c>
      <c r="F19" s="164">
        <f>F18+4100</f>
        <v>199794.7</v>
      </c>
    </row>
    <row r="20" spans="1:6" s="164" customFormat="1" hidden="1">
      <c r="A20" s="165"/>
      <c r="B20" s="144"/>
      <c r="C20" s="166"/>
    </row>
    <row r="21" spans="1:6" hidden="1">
      <c r="A21" s="165"/>
      <c r="B21" s="167"/>
      <c r="C21" s="166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3" customFormat="1"/>
    <row r="27" spans="1:6" s="163" customFormat="1"/>
    <row r="28" spans="1:6" s="163" customFormat="1"/>
    <row r="29" spans="1:6" s="164" customFormat="1"/>
    <row r="30" spans="1:6" s="164" customFormat="1"/>
    <row r="31" spans="1:6" s="163" customFormat="1"/>
    <row r="32" spans="1:6" s="164" customFormat="1"/>
    <row r="33" spans="2:3" s="164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8"/>
      <c r="C38" s="169"/>
    </row>
    <row r="39" spans="2:3">
      <c r="B39" s="168"/>
      <c r="C39" s="169"/>
    </row>
    <row r="40" spans="2:3">
      <c r="B40" s="168"/>
      <c r="C40" s="169"/>
    </row>
    <row r="41" spans="2:3">
      <c r="B41" s="168"/>
      <c r="C41" s="169"/>
    </row>
    <row r="42" spans="2:3">
      <c r="B42" s="170"/>
      <c r="C42" s="171"/>
    </row>
    <row r="43" spans="2:3">
      <c r="B43" s="168"/>
      <c r="C43" s="169"/>
    </row>
    <row r="44" spans="2:3">
      <c r="B44" s="168"/>
      <c r="C44" s="169"/>
    </row>
    <row r="45" spans="2:3">
      <c r="B45" s="172"/>
      <c r="C45" s="173"/>
    </row>
    <row r="46" spans="2:3">
      <c r="B46" s="168"/>
      <c r="C46" s="169"/>
    </row>
    <row r="47" spans="2:3">
      <c r="B47" s="168"/>
      <c r="C47" s="169"/>
    </row>
    <row r="48" spans="2:3">
      <c r="B48" s="172"/>
      <c r="C48" s="173"/>
    </row>
    <row r="49" spans="2:3">
      <c r="B49" s="168"/>
      <c r="C49" s="169"/>
    </row>
    <row r="50" spans="2:3">
      <c r="B50" s="168"/>
      <c r="C50" s="169"/>
    </row>
    <row r="51" spans="2:3">
      <c r="B51" s="168"/>
      <c r="C51" s="169"/>
    </row>
    <row r="52" spans="2:3">
      <c r="B52" s="168"/>
      <c r="C52" s="169"/>
    </row>
    <row r="53" spans="2:3">
      <c r="B53" s="174"/>
      <c r="C53" s="175"/>
    </row>
    <row r="54" spans="2:3">
      <c r="B54" s="174"/>
      <c r="C54" s="175"/>
    </row>
    <row r="55" spans="2:3">
      <c r="B55" s="174"/>
      <c r="C55" s="175"/>
    </row>
    <row r="56" spans="2:3">
      <c r="C56" s="176"/>
    </row>
    <row r="57" spans="2:3">
      <c r="C57" s="176"/>
    </row>
    <row r="58" spans="2:3">
      <c r="C58" s="176"/>
    </row>
    <row r="59" spans="2:3">
      <c r="C59" s="176"/>
    </row>
    <row r="60" spans="2:3">
      <c r="C60" s="176"/>
    </row>
    <row r="61" spans="2:3">
      <c r="C61" s="176"/>
    </row>
    <row r="62" spans="2:3">
      <c r="C62" s="176"/>
    </row>
    <row r="63" spans="2:3">
      <c r="C63" s="176"/>
    </row>
    <row r="64" spans="2:3">
      <c r="C64" s="176"/>
    </row>
    <row r="65" spans="3:3">
      <c r="C65" s="176"/>
    </row>
    <row r="66" spans="3:3">
      <c r="C66" s="176"/>
    </row>
    <row r="67" spans="3:3">
      <c r="C67" s="176"/>
    </row>
    <row r="68" spans="3:3">
      <c r="C68" s="176"/>
    </row>
    <row r="69" spans="3:3">
      <c r="C69" s="176"/>
    </row>
    <row r="70" spans="3:3">
      <c r="C70" s="176"/>
    </row>
    <row r="71" spans="3:3">
      <c r="C71" s="176"/>
    </row>
    <row r="72" spans="3:3">
      <c r="C72" s="176"/>
    </row>
    <row r="73" spans="3:3">
      <c r="C73" s="176"/>
    </row>
    <row r="74" spans="3:3">
      <c r="C74" s="176"/>
    </row>
    <row r="75" spans="3:3">
      <c r="C75" s="176"/>
    </row>
    <row r="76" spans="3:3">
      <c r="C76" s="176"/>
    </row>
    <row r="77" spans="3:3">
      <c r="C77" s="176"/>
    </row>
    <row r="78" spans="3:3">
      <c r="C78" s="176"/>
    </row>
    <row r="79" spans="3:3">
      <c r="C79" s="176"/>
    </row>
    <row r="80" spans="3:3">
      <c r="C80" s="176"/>
    </row>
    <row r="81" spans="3:3">
      <c r="C81" s="176"/>
    </row>
    <row r="82" spans="3:3">
      <c r="C82" s="176"/>
    </row>
    <row r="83" spans="3:3">
      <c r="C83" s="176"/>
    </row>
    <row r="84" spans="3:3">
      <c r="C84" s="176"/>
    </row>
    <row r="85" spans="3:3">
      <c r="C85" s="176"/>
    </row>
    <row r="86" spans="3:3">
      <c r="C86" s="176"/>
    </row>
    <row r="87" spans="3:3">
      <c r="C87" s="176"/>
    </row>
    <row r="88" spans="3:3">
      <c r="C88" s="176"/>
    </row>
    <row r="89" spans="3:3">
      <c r="C89" s="176"/>
    </row>
    <row r="90" spans="3:3">
      <c r="C90" s="176"/>
    </row>
    <row r="91" spans="3:3">
      <c r="C91" s="176"/>
    </row>
    <row r="92" spans="3:3">
      <c r="C92" s="176"/>
    </row>
    <row r="93" spans="3:3">
      <c r="C93" s="176"/>
    </row>
    <row r="94" spans="3:3">
      <c r="C94" s="176"/>
    </row>
    <row r="95" spans="3:3">
      <c r="C95" s="176"/>
    </row>
    <row r="96" spans="3:3">
      <c r="C96" s="176"/>
    </row>
    <row r="97" spans="3:3">
      <c r="C97" s="176"/>
    </row>
    <row r="98" spans="3:3">
      <c r="C98" s="176"/>
    </row>
    <row r="99" spans="3:3">
      <c r="C99" s="176"/>
    </row>
    <row r="100" spans="3:3">
      <c r="C100" s="176"/>
    </row>
    <row r="101" spans="3:3">
      <c r="C101" s="176"/>
    </row>
    <row r="102" spans="3:3">
      <c r="C102" s="176"/>
    </row>
    <row r="103" spans="3:3">
      <c r="C103" s="176"/>
    </row>
    <row r="104" spans="3:3">
      <c r="C104" s="176"/>
    </row>
    <row r="105" spans="3:3">
      <c r="C105" s="176"/>
    </row>
    <row r="106" spans="3:3">
      <c r="C106" s="176"/>
    </row>
    <row r="107" spans="3:3">
      <c r="C107" s="176"/>
    </row>
    <row r="108" spans="3:3">
      <c r="C108" s="176"/>
    </row>
    <row r="109" spans="3:3">
      <c r="C109" s="176"/>
    </row>
    <row r="110" spans="3:3">
      <c r="C110" s="176"/>
    </row>
    <row r="111" spans="3:3">
      <c r="C111" s="176"/>
    </row>
    <row r="112" spans="3:3">
      <c r="C112" s="176"/>
    </row>
    <row r="113" spans="3:3">
      <c r="C113" s="176"/>
    </row>
    <row r="114" spans="3:3">
      <c r="C114" s="176"/>
    </row>
    <row r="115" spans="3:3">
      <c r="C115" s="176"/>
    </row>
    <row r="116" spans="3:3">
      <c r="C116" s="176"/>
    </row>
    <row r="117" spans="3:3">
      <c r="C117" s="176"/>
    </row>
    <row r="118" spans="3:3">
      <c r="C118" s="176"/>
    </row>
    <row r="119" spans="3:3">
      <c r="C119" s="176"/>
    </row>
    <row r="120" spans="3:3">
      <c r="C120" s="176"/>
    </row>
    <row r="121" spans="3:3">
      <c r="C121" s="176"/>
    </row>
    <row r="122" spans="3:3">
      <c r="C122" s="176"/>
    </row>
    <row r="123" spans="3:3">
      <c r="C123" s="176"/>
    </row>
    <row r="124" spans="3:3">
      <c r="C124" s="176"/>
    </row>
    <row r="125" spans="3:3">
      <c r="C125" s="176"/>
    </row>
    <row r="126" spans="3:3">
      <c r="C126" s="176"/>
    </row>
    <row r="127" spans="3:3">
      <c r="C127" s="176"/>
    </row>
    <row r="128" spans="3:3">
      <c r="C128" s="176"/>
    </row>
    <row r="129" spans="3:3">
      <c r="C129" s="176"/>
    </row>
    <row r="130" spans="3:3">
      <c r="C130" s="176"/>
    </row>
    <row r="131" spans="3:3">
      <c r="C131" s="176"/>
    </row>
    <row r="132" spans="3:3">
      <c r="C132" s="176"/>
    </row>
    <row r="133" spans="3:3">
      <c r="C133" s="176"/>
    </row>
    <row r="134" spans="3:3">
      <c r="C134" s="176"/>
    </row>
    <row r="135" spans="3:3">
      <c r="C135" s="176"/>
    </row>
    <row r="136" spans="3:3">
      <c r="C136" s="176"/>
    </row>
    <row r="137" spans="3:3">
      <c r="C137" s="176"/>
    </row>
    <row r="138" spans="3:3">
      <c r="C138" s="176"/>
    </row>
    <row r="139" spans="3:3">
      <c r="C139" s="176"/>
    </row>
    <row r="140" spans="3:3">
      <c r="C140" s="176"/>
    </row>
    <row r="141" spans="3:3">
      <c r="C141" s="176"/>
    </row>
    <row r="142" spans="3:3">
      <c r="C142" s="176"/>
    </row>
    <row r="143" spans="3:3">
      <c r="C143" s="176"/>
    </row>
    <row r="144" spans="3:3">
      <c r="C144" s="176"/>
    </row>
    <row r="145" spans="3:3">
      <c r="C145" s="176"/>
    </row>
    <row r="146" spans="3:3">
      <c r="C146" s="176"/>
    </row>
    <row r="147" spans="3:3">
      <c r="C147" s="176"/>
    </row>
    <row r="148" spans="3:3">
      <c r="C148" s="176"/>
    </row>
    <row r="149" spans="3:3">
      <c r="C149" s="176"/>
    </row>
    <row r="150" spans="3:3">
      <c r="C150" s="176"/>
    </row>
    <row r="151" spans="3:3">
      <c r="C151" s="176"/>
    </row>
    <row r="152" spans="3:3">
      <c r="C152" s="176"/>
    </row>
    <row r="153" spans="3:3">
      <c r="C153" s="176"/>
    </row>
    <row r="154" spans="3:3">
      <c r="C154" s="176"/>
    </row>
    <row r="155" spans="3:3">
      <c r="C155" s="176"/>
    </row>
    <row r="156" spans="3:3">
      <c r="C156" s="176"/>
    </row>
    <row r="157" spans="3:3">
      <c r="C157" s="176"/>
    </row>
    <row r="158" spans="3:3">
      <c r="C158" s="176"/>
    </row>
    <row r="159" spans="3:3">
      <c r="C159" s="176"/>
    </row>
    <row r="160" spans="3:3">
      <c r="C160" s="176"/>
    </row>
    <row r="161" spans="3:3">
      <c r="C161" s="176"/>
    </row>
    <row r="162" spans="3:3">
      <c r="C162" s="176"/>
    </row>
    <row r="163" spans="3:3">
      <c r="C163" s="176"/>
    </row>
    <row r="164" spans="3:3">
      <c r="C164" s="176"/>
    </row>
    <row r="165" spans="3:3">
      <c r="C165" s="176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5"/>
  <sheetViews>
    <sheetView zoomScale="75" zoomScaleNormal="75" workbookViewId="0">
      <selection activeCell="L49" sqref="L49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77" customWidth="1"/>
    <col min="5" max="10" width="0" style="15" hidden="1" customWidth="1"/>
    <col min="11" max="16384" width="9.140625" style="15"/>
  </cols>
  <sheetData>
    <row r="1" spans="1:10" ht="15.75" customHeight="1">
      <c r="B1" s="178"/>
      <c r="C1" s="285" t="s">
        <v>61</v>
      </c>
      <c r="D1" s="285"/>
      <c r="E1" s="148"/>
      <c r="F1" s="148"/>
      <c r="G1" s="148"/>
      <c r="H1" s="148"/>
      <c r="I1" s="148"/>
    </row>
    <row r="2" spans="1:10" ht="30" customHeight="1">
      <c r="B2" s="178"/>
      <c r="C2" s="285"/>
      <c r="D2" s="285"/>
      <c r="E2" s="148"/>
      <c r="F2" s="148"/>
      <c r="G2" s="148"/>
      <c r="H2" s="148"/>
      <c r="I2" s="148"/>
    </row>
    <row r="3" spans="1:10" ht="48.75" customHeight="1">
      <c r="B3" s="178"/>
      <c r="C3" s="285"/>
      <c r="D3" s="285"/>
      <c r="E3" s="148"/>
      <c r="F3" s="148"/>
      <c r="G3" s="148"/>
      <c r="H3" s="148"/>
      <c r="I3" s="148"/>
    </row>
    <row r="4" spans="1:10" ht="15.75" hidden="1" customHeight="1">
      <c r="B4" s="178"/>
      <c r="C4" s="178"/>
      <c r="D4" s="178"/>
    </row>
    <row r="5" spans="1:10" ht="15.75" hidden="1" customHeight="1">
      <c r="B5" s="178"/>
      <c r="C5" s="178"/>
      <c r="D5" s="178"/>
    </row>
    <row r="6" spans="1:10" ht="42.75" customHeight="1">
      <c r="A6" s="311" t="s">
        <v>3</v>
      </c>
      <c r="B6" s="311"/>
      <c r="C6" s="311"/>
      <c r="D6" s="311"/>
    </row>
    <row r="7" spans="1:10">
      <c r="B7" s="160"/>
      <c r="C7" s="160"/>
      <c r="D7" s="161"/>
    </row>
    <row r="8" spans="1:10">
      <c r="A8" s="193" t="s">
        <v>364</v>
      </c>
      <c r="B8" s="193" t="s">
        <v>365</v>
      </c>
      <c r="C8" s="193" t="s">
        <v>326</v>
      </c>
      <c r="D8" s="180" t="s">
        <v>403</v>
      </c>
      <c r="E8" s="149"/>
      <c r="F8" s="149"/>
      <c r="G8" s="149"/>
      <c r="H8" s="149"/>
      <c r="I8" s="149"/>
      <c r="J8" s="149"/>
    </row>
    <row r="9" spans="1:10">
      <c r="A9" s="64"/>
      <c r="B9" s="181"/>
      <c r="C9" s="194"/>
      <c r="D9" s="195"/>
    </row>
    <row r="10" spans="1:10" ht="23.25" customHeight="1">
      <c r="A10" s="234" t="s">
        <v>366</v>
      </c>
      <c r="B10" s="153" t="s">
        <v>367</v>
      </c>
      <c r="C10" s="153">
        <v>3447.5</v>
      </c>
      <c r="D10" s="259">
        <v>3363.76</v>
      </c>
    </row>
    <row r="11" spans="1:10">
      <c r="A11" s="183"/>
      <c r="B11" s="185"/>
      <c r="C11" s="196"/>
      <c r="D11" s="192"/>
    </row>
    <row r="12" spans="1:10" ht="15.75" hidden="1" customHeight="1">
      <c r="A12" s="186"/>
      <c r="B12" s="185"/>
      <c r="C12" s="196"/>
      <c r="D12" s="192"/>
    </row>
    <row r="13" spans="1:10" s="162" customFormat="1" ht="31.5" hidden="1" customHeight="1">
      <c r="A13" s="187"/>
      <c r="B13" s="188"/>
      <c r="C13" s="188"/>
      <c r="D13" s="192"/>
    </row>
    <row r="14" spans="1:10" s="162" customFormat="1" ht="15.75" hidden="1" customHeight="1">
      <c r="A14" s="189"/>
      <c r="B14" s="188"/>
      <c r="C14" s="188"/>
      <c r="D14" s="192"/>
      <c r="F14" s="162">
        <v>6476566.0999999996</v>
      </c>
      <c r="G14" s="162">
        <v>279131</v>
      </c>
      <c r="H14" s="162">
        <f>F14+G14+4100</f>
        <v>6759797.0999999996</v>
      </c>
    </row>
    <row r="15" spans="1:10" s="162" customFormat="1" ht="15.75" hidden="1" customHeight="1">
      <c r="A15" s="189"/>
      <c r="B15" s="188"/>
      <c r="C15" s="188"/>
      <c r="D15" s="192"/>
      <c r="F15" s="162">
        <v>6670222.0999999996</v>
      </c>
      <c r="G15" s="162">
        <v>115000</v>
      </c>
      <c r="H15" s="162">
        <f>F15+G15+80000</f>
        <v>6865222.0999999996</v>
      </c>
    </row>
    <row r="16" spans="1:10" s="162" customFormat="1" ht="15.75" hidden="1" customHeight="1">
      <c r="A16" s="189"/>
      <c r="B16" s="188"/>
      <c r="C16" s="188"/>
      <c r="D16" s="192"/>
      <c r="H16" s="162">
        <f>H14-H15</f>
        <v>-105425</v>
      </c>
    </row>
    <row r="17" spans="1:7" s="162" customFormat="1" ht="15.75" hidden="1" customHeight="1">
      <c r="A17" s="189"/>
      <c r="B17" s="188"/>
      <c r="C17" s="188"/>
      <c r="D17" s="192"/>
      <c r="F17" s="162">
        <f>F14-F15</f>
        <v>-193656</v>
      </c>
    </row>
    <row r="18" spans="1:7" s="163" customFormat="1">
      <c r="A18" s="190"/>
      <c r="B18" s="191" t="s">
        <v>368</v>
      </c>
      <c r="C18" s="145" t="s">
        <v>62</v>
      </c>
      <c r="D18" s="244">
        <v>177.04</v>
      </c>
      <c r="E18" s="163" t="s">
        <v>369</v>
      </c>
      <c r="F18" s="163">
        <f>F14+150000</f>
        <v>6626566.0999999996</v>
      </c>
      <c r="G18" s="163">
        <v>195694.7</v>
      </c>
    </row>
    <row r="19" spans="1:7" s="164" customFormat="1">
      <c r="A19" s="312" t="s">
        <v>370</v>
      </c>
      <c r="B19" s="313"/>
      <c r="C19" s="197">
        <f>C10+C18</f>
        <v>3535.9</v>
      </c>
      <c r="D19" s="197">
        <f>D10+D18</f>
        <v>3540.8</v>
      </c>
      <c r="E19" s="164" t="s">
        <v>371</v>
      </c>
      <c r="F19" s="164">
        <f>F15+75000+150000</f>
        <v>6895222.0999999996</v>
      </c>
      <c r="G19" s="164">
        <f>G18+4100</f>
        <v>199794.7</v>
      </c>
    </row>
    <row r="20" spans="1:7" s="164" customFormat="1" hidden="1">
      <c r="A20" s="165"/>
      <c r="B20" s="144"/>
      <c r="C20" s="144"/>
      <c r="D20" s="166"/>
    </row>
    <row r="21" spans="1:7" hidden="1">
      <c r="A21" s="165"/>
      <c r="B21" s="167"/>
      <c r="C21" s="167"/>
      <c r="D21" s="166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3" customFormat="1"/>
    <row r="27" spans="1:7" s="163" customFormat="1"/>
    <row r="28" spans="1:7" s="163" customFormat="1"/>
    <row r="29" spans="1:7" s="164" customFormat="1"/>
    <row r="30" spans="1:7" s="164" customFormat="1"/>
    <row r="31" spans="1:7" s="163" customFormat="1"/>
    <row r="32" spans="1:7" s="164" customFormat="1"/>
    <row r="33" spans="2:4" s="164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8"/>
      <c r="C38" s="168"/>
      <c r="D38" s="169"/>
    </row>
    <row r="39" spans="2:4">
      <c r="B39" s="168"/>
      <c r="C39" s="168"/>
      <c r="D39" s="169"/>
    </row>
    <row r="40" spans="2:4">
      <c r="B40" s="168"/>
      <c r="C40" s="168"/>
      <c r="D40" s="169"/>
    </row>
    <row r="41" spans="2:4">
      <c r="B41" s="168"/>
      <c r="C41" s="168"/>
      <c r="D41" s="169"/>
    </row>
    <row r="42" spans="2:4">
      <c r="B42" s="170"/>
      <c r="C42" s="170"/>
      <c r="D42" s="171"/>
    </row>
    <row r="43" spans="2:4">
      <c r="B43" s="168"/>
      <c r="C43" s="168"/>
      <c r="D43" s="169"/>
    </row>
    <row r="44" spans="2:4">
      <c r="B44" s="168"/>
      <c r="C44" s="168"/>
      <c r="D44" s="169"/>
    </row>
    <row r="45" spans="2:4">
      <c r="B45" s="172"/>
      <c r="C45" s="172"/>
      <c r="D45" s="173"/>
    </row>
    <row r="46" spans="2:4">
      <c r="B46" s="168"/>
      <c r="C46" s="168"/>
      <c r="D46" s="169"/>
    </row>
    <row r="47" spans="2:4">
      <c r="B47" s="168"/>
      <c r="C47" s="168"/>
      <c r="D47" s="169"/>
    </row>
    <row r="48" spans="2:4">
      <c r="B48" s="172"/>
      <c r="C48" s="172"/>
      <c r="D48" s="173"/>
    </row>
    <row r="49" spans="2:4">
      <c r="B49" s="168"/>
      <c r="C49" s="168"/>
      <c r="D49" s="169"/>
    </row>
    <row r="50" spans="2:4">
      <c r="B50" s="168"/>
      <c r="C50" s="168"/>
      <c r="D50" s="169"/>
    </row>
    <row r="51" spans="2:4">
      <c r="B51" s="168"/>
      <c r="C51" s="168"/>
      <c r="D51" s="169"/>
    </row>
    <row r="52" spans="2:4">
      <c r="B52" s="168"/>
      <c r="C52" s="168"/>
      <c r="D52" s="169"/>
    </row>
    <row r="53" spans="2:4">
      <c r="B53" s="174"/>
      <c r="C53" s="174"/>
      <c r="D53" s="175"/>
    </row>
    <row r="54" spans="2:4">
      <c r="B54" s="174"/>
      <c r="C54" s="174"/>
      <c r="D54" s="175"/>
    </row>
    <row r="55" spans="2:4">
      <c r="B55" s="174"/>
      <c r="C55" s="174"/>
      <c r="D55" s="175"/>
    </row>
    <row r="56" spans="2:4">
      <c r="D56" s="176"/>
    </row>
    <row r="57" spans="2:4">
      <c r="D57" s="176"/>
    </row>
    <row r="58" spans="2:4">
      <c r="D58" s="176"/>
    </row>
    <row r="59" spans="2:4">
      <c r="D59" s="176"/>
    </row>
    <row r="60" spans="2:4">
      <c r="D60" s="176"/>
    </row>
    <row r="61" spans="2:4">
      <c r="D61" s="176"/>
    </row>
    <row r="62" spans="2:4">
      <c r="D62" s="176"/>
    </row>
    <row r="63" spans="2:4">
      <c r="D63" s="176"/>
    </row>
    <row r="64" spans="2:4">
      <c r="D64" s="176"/>
    </row>
    <row r="65" spans="4:4">
      <c r="D65" s="176"/>
    </row>
    <row r="66" spans="4:4">
      <c r="D66" s="176"/>
    </row>
    <row r="67" spans="4:4">
      <c r="D67" s="176"/>
    </row>
    <row r="68" spans="4:4">
      <c r="D68" s="176"/>
    </row>
    <row r="69" spans="4:4">
      <c r="D69" s="176"/>
    </row>
    <row r="70" spans="4:4">
      <c r="D70" s="176"/>
    </row>
    <row r="71" spans="4:4">
      <c r="D71" s="176"/>
    </row>
    <row r="72" spans="4:4">
      <c r="D72" s="176"/>
    </row>
    <row r="73" spans="4:4">
      <c r="D73" s="176"/>
    </row>
    <row r="74" spans="4:4">
      <c r="D74" s="176"/>
    </row>
    <row r="75" spans="4:4">
      <c r="D75" s="176"/>
    </row>
    <row r="76" spans="4:4">
      <c r="D76" s="176"/>
    </row>
    <row r="77" spans="4:4">
      <c r="D77" s="176"/>
    </row>
    <row r="78" spans="4:4">
      <c r="D78" s="176"/>
    </row>
    <row r="79" spans="4:4">
      <c r="D79" s="176"/>
    </row>
    <row r="80" spans="4:4">
      <c r="D80" s="176"/>
    </row>
    <row r="81" spans="4:4">
      <c r="D81" s="176"/>
    </row>
    <row r="82" spans="4:4">
      <c r="D82" s="176"/>
    </row>
    <row r="83" spans="4:4">
      <c r="D83" s="176"/>
    </row>
    <row r="84" spans="4:4">
      <c r="D84" s="176"/>
    </row>
    <row r="85" spans="4:4">
      <c r="D85" s="176"/>
    </row>
    <row r="86" spans="4:4">
      <c r="D86" s="176"/>
    </row>
    <row r="87" spans="4:4">
      <c r="D87" s="176"/>
    </row>
    <row r="88" spans="4:4">
      <c r="D88" s="176"/>
    </row>
    <row r="89" spans="4:4">
      <c r="D89" s="176"/>
    </row>
    <row r="90" spans="4:4">
      <c r="D90" s="176"/>
    </row>
    <row r="91" spans="4:4">
      <c r="D91" s="176"/>
    </row>
    <row r="92" spans="4:4">
      <c r="D92" s="176"/>
    </row>
    <row r="93" spans="4:4">
      <c r="D93" s="176"/>
    </row>
    <row r="94" spans="4:4">
      <c r="D94" s="176"/>
    </row>
    <row r="95" spans="4:4">
      <c r="D95" s="176"/>
    </row>
    <row r="96" spans="4:4">
      <c r="D96" s="176"/>
    </row>
    <row r="97" spans="4:4">
      <c r="D97" s="176"/>
    </row>
    <row r="98" spans="4:4">
      <c r="D98" s="176"/>
    </row>
    <row r="99" spans="4:4">
      <c r="D99" s="176"/>
    </row>
    <row r="100" spans="4:4">
      <c r="D100" s="176"/>
    </row>
    <row r="101" spans="4:4">
      <c r="D101" s="176"/>
    </row>
    <row r="102" spans="4:4">
      <c r="D102" s="176"/>
    </row>
    <row r="103" spans="4:4">
      <c r="D103" s="176"/>
    </row>
    <row r="104" spans="4:4">
      <c r="D104" s="176"/>
    </row>
    <row r="105" spans="4:4">
      <c r="D105" s="176"/>
    </row>
    <row r="106" spans="4:4">
      <c r="D106" s="176"/>
    </row>
    <row r="107" spans="4:4">
      <c r="D107" s="176"/>
    </row>
    <row r="108" spans="4:4">
      <c r="D108" s="176"/>
    </row>
    <row r="109" spans="4:4">
      <c r="D109" s="176"/>
    </row>
    <row r="110" spans="4:4">
      <c r="D110" s="176"/>
    </row>
    <row r="111" spans="4:4">
      <c r="D111" s="176"/>
    </row>
    <row r="112" spans="4:4">
      <c r="D112" s="176"/>
    </row>
    <row r="113" spans="4:4">
      <c r="D113" s="176"/>
    </row>
    <row r="114" spans="4:4">
      <c r="D114" s="176"/>
    </row>
    <row r="115" spans="4:4">
      <c r="D115" s="176"/>
    </row>
    <row r="116" spans="4:4">
      <c r="D116" s="176"/>
    </row>
    <row r="117" spans="4:4">
      <c r="D117" s="176"/>
    </row>
    <row r="118" spans="4:4">
      <c r="D118" s="176"/>
    </row>
    <row r="119" spans="4:4">
      <c r="D119" s="176"/>
    </row>
    <row r="120" spans="4:4">
      <c r="D120" s="176"/>
    </row>
    <row r="121" spans="4:4">
      <c r="D121" s="176"/>
    </row>
    <row r="122" spans="4:4">
      <c r="D122" s="176"/>
    </row>
    <row r="123" spans="4:4">
      <c r="D123" s="176"/>
    </row>
    <row r="124" spans="4:4">
      <c r="D124" s="176"/>
    </row>
    <row r="125" spans="4:4">
      <c r="D125" s="176"/>
    </row>
    <row r="126" spans="4:4">
      <c r="D126" s="176"/>
    </row>
    <row r="127" spans="4:4">
      <c r="D127" s="176"/>
    </row>
    <row r="128" spans="4:4">
      <c r="D128" s="176"/>
    </row>
    <row r="129" spans="4:4">
      <c r="D129" s="176"/>
    </row>
    <row r="130" spans="4:4">
      <c r="D130" s="176"/>
    </row>
    <row r="131" spans="4:4">
      <c r="D131" s="176"/>
    </row>
    <row r="132" spans="4:4">
      <c r="D132" s="176"/>
    </row>
    <row r="133" spans="4:4">
      <c r="D133" s="176"/>
    </row>
    <row r="134" spans="4:4">
      <c r="D134" s="176"/>
    </row>
    <row r="135" spans="4:4">
      <c r="D135" s="176"/>
    </row>
    <row r="136" spans="4:4">
      <c r="D136" s="176"/>
    </row>
    <row r="137" spans="4:4">
      <c r="D137" s="176"/>
    </row>
    <row r="138" spans="4:4">
      <c r="D138" s="176"/>
    </row>
    <row r="139" spans="4:4">
      <c r="D139" s="176"/>
    </row>
    <row r="140" spans="4:4">
      <c r="D140" s="176"/>
    </row>
    <row r="141" spans="4:4">
      <c r="D141" s="176"/>
    </row>
    <row r="142" spans="4:4">
      <c r="D142" s="176"/>
    </row>
    <row r="143" spans="4:4">
      <c r="D143" s="176"/>
    </row>
    <row r="144" spans="4:4">
      <c r="D144" s="176"/>
    </row>
    <row r="145" spans="4:4">
      <c r="D145" s="176"/>
    </row>
    <row r="146" spans="4:4">
      <c r="D146" s="176"/>
    </row>
    <row r="147" spans="4:4">
      <c r="D147" s="176"/>
    </row>
    <row r="148" spans="4:4">
      <c r="D148" s="176"/>
    </row>
    <row r="149" spans="4:4">
      <c r="D149" s="176"/>
    </row>
    <row r="150" spans="4:4">
      <c r="D150" s="176"/>
    </row>
    <row r="151" spans="4:4">
      <c r="D151" s="176"/>
    </row>
    <row r="152" spans="4:4">
      <c r="D152" s="176"/>
    </row>
    <row r="153" spans="4:4">
      <c r="D153" s="176"/>
    </row>
    <row r="154" spans="4:4">
      <c r="D154" s="176"/>
    </row>
    <row r="155" spans="4:4">
      <c r="D155" s="176"/>
    </row>
    <row r="156" spans="4:4">
      <c r="D156" s="176"/>
    </row>
    <row r="157" spans="4:4">
      <c r="D157" s="176"/>
    </row>
    <row r="158" spans="4:4">
      <c r="D158" s="176"/>
    </row>
    <row r="159" spans="4:4">
      <c r="D159" s="176"/>
    </row>
    <row r="160" spans="4:4">
      <c r="D160" s="176"/>
    </row>
    <row r="161" spans="4:4">
      <c r="D161" s="176"/>
    </row>
    <row r="162" spans="4:4">
      <c r="D162" s="176"/>
    </row>
    <row r="163" spans="4:4">
      <c r="D163" s="176"/>
    </row>
    <row r="164" spans="4:4">
      <c r="D164" s="176"/>
    </row>
    <row r="165" spans="4:4">
      <c r="D165" s="176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B11" sqref="B10:B11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14" t="s">
        <v>211</v>
      </c>
      <c r="B1" s="314"/>
    </row>
    <row r="2" spans="1:10" ht="27" customHeight="1">
      <c r="A2" s="206">
        <v>1</v>
      </c>
      <c r="B2" s="96" t="s">
        <v>394</v>
      </c>
      <c r="C2" s="95"/>
      <c r="D2" s="95"/>
    </row>
    <row r="3" spans="1:10" ht="27" customHeight="1">
      <c r="A3" s="206">
        <v>2</v>
      </c>
      <c r="B3" s="98" t="s">
        <v>395</v>
      </c>
      <c r="C3" s="97"/>
      <c r="D3" s="97"/>
    </row>
    <row r="4" spans="1:10" ht="27" customHeight="1">
      <c r="A4" s="206">
        <v>3</v>
      </c>
      <c r="B4" s="98" t="s">
        <v>396</v>
      </c>
      <c r="C4" s="97"/>
      <c r="D4" s="97"/>
    </row>
    <row r="5" spans="1:10" ht="27" customHeight="1">
      <c r="A5" s="206">
        <v>4</v>
      </c>
      <c r="B5" s="99" t="s">
        <v>4</v>
      </c>
      <c r="C5" s="95"/>
      <c r="D5" s="95"/>
      <c r="E5" s="95"/>
      <c r="F5" s="95"/>
    </row>
    <row r="6" spans="1:10" ht="27" customHeight="1">
      <c r="A6" s="206">
        <v>5</v>
      </c>
      <c r="B6" s="99" t="s">
        <v>5</v>
      </c>
      <c r="C6" s="95"/>
      <c r="D6" s="95"/>
      <c r="E6" s="95"/>
      <c r="F6" s="95"/>
    </row>
    <row r="7" spans="1:10" ht="42.75" customHeight="1">
      <c r="A7" s="206">
        <v>6</v>
      </c>
      <c r="B7" s="101" t="s">
        <v>6</v>
      </c>
      <c r="C7" s="100"/>
      <c r="D7" s="100"/>
      <c r="E7" s="100"/>
    </row>
    <row r="8" spans="1:10" ht="40.5" customHeight="1">
      <c r="A8" s="206">
        <v>7</v>
      </c>
      <c r="B8" s="96" t="s">
        <v>7</v>
      </c>
      <c r="C8" s="103"/>
      <c r="D8" s="103"/>
      <c r="E8" s="103"/>
    </row>
    <row r="9" spans="1:10" ht="32.25" customHeight="1">
      <c r="A9" s="206">
        <v>8</v>
      </c>
      <c r="B9" s="107" t="s">
        <v>8</v>
      </c>
      <c r="C9" s="100"/>
      <c r="D9" s="100"/>
      <c r="E9" s="100"/>
      <c r="F9" s="100"/>
      <c r="G9" s="100"/>
      <c r="H9" s="100"/>
      <c r="I9" s="102"/>
    </row>
    <row r="10" spans="1:10" ht="33.75" customHeight="1">
      <c r="A10" s="206">
        <v>9</v>
      </c>
      <c r="B10" s="107" t="s">
        <v>9</v>
      </c>
      <c r="C10" s="100"/>
      <c r="D10" s="100"/>
      <c r="E10" s="100"/>
      <c r="F10" s="100"/>
      <c r="G10" s="100"/>
      <c r="H10" s="100"/>
      <c r="I10" s="104"/>
      <c r="J10" s="102"/>
    </row>
    <row r="11" spans="1:10" ht="66" customHeight="1">
      <c r="A11" s="206">
        <v>10</v>
      </c>
      <c r="B11" s="96" t="s">
        <v>10</v>
      </c>
      <c r="C11" s="105"/>
      <c r="D11" s="105"/>
      <c r="E11" s="105"/>
      <c r="F11" s="105"/>
      <c r="G11" s="105"/>
      <c r="H11" s="105"/>
      <c r="I11" s="106"/>
    </row>
    <row r="12" spans="1:10" ht="66" customHeight="1">
      <c r="A12" s="206">
        <v>11</v>
      </c>
      <c r="B12" s="96" t="s">
        <v>11</v>
      </c>
    </row>
    <row r="13" spans="1:10" ht="27" customHeight="1">
      <c r="A13" s="206">
        <v>12</v>
      </c>
      <c r="B13" s="96" t="s">
        <v>2</v>
      </c>
    </row>
    <row r="14" spans="1:10" ht="27" customHeight="1">
      <c r="A14" s="206">
        <v>13</v>
      </c>
      <c r="B14" s="96" t="s">
        <v>12</v>
      </c>
    </row>
    <row r="15" spans="1:10" ht="27" customHeight="1">
      <c r="A15" s="206">
        <v>14</v>
      </c>
      <c r="B15" s="40"/>
    </row>
    <row r="16" spans="1:10" ht="27" customHeight="1">
      <c r="A16" s="206">
        <v>15</v>
      </c>
      <c r="B16" s="40"/>
    </row>
    <row r="17" spans="1:2" ht="27" customHeight="1">
      <c r="A17" s="206">
        <v>16</v>
      </c>
      <c r="B17" s="40"/>
    </row>
    <row r="18" spans="1:2" ht="27" customHeight="1">
      <c r="A18" s="206">
        <v>17</v>
      </c>
      <c r="B18" s="40"/>
    </row>
    <row r="19" spans="1:2" ht="27" customHeight="1">
      <c r="A19" s="206">
        <v>18</v>
      </c>
      <c r="B19" s="40"/>
    </row>
    <row r="20" spans="1:2" ht="27" customHeight="1">
      <c r="A20" s="206">
        <v>19</v>
      </c>
      <c r="B20" s="40"/>
    </row>
    <row r="21" spans="1:2" ht="27" customHeight="1">
      <c r="A21" s="206">
        <v>20</v>
      </c>
      <c r="B21" s="40"/>
    </row>
    <row r="22" spans="1:2" ht="27" customHeight="1">
      <c r="A22" s="206">
        <v>21</v>
      </c>
      <c r="B22" s="40"/>
    </row>
    <row r="23" spans="1:2" ht="27" customHeight="1">
      <c r="A23" s="206">
        <v>22</v>
      </c>
      <c r="B23" s="40"/>
    </row>
    <row r="24" spans="1:2" ht="27" customHeight="1">
      <c r="A24" s="206">
        <v>23</v>
      </c>
      <c r="B24" s="40"/>
    </row>
    <row r="25" spans="1:2" ht="27" customHeight="1">
      <c r="A25" s="206">
        <v>24</v>
      </c>
      <c r="B25" s="40"/>
    </row>
    <row r="26" spans="1:2" ht="27" customHeight="1">
      <c r="A26" s="206">
        <v>25</v>
      </c>
      <c r="B26" s="40"/>
    </row>
    <row r="27" spans="1:2" ht="27" customHeight="1">
      <c r="A27" s="206">
        <v>26</v>
      </c>
      <c r="B27" s="40"/>
    </row>
    <row r="28" spans="1:2" ht="27" customHeight="1">
      <c r="A28" s="206">
        <v>27</v>
      </c>
      <c r="B28" s="40"/>
    </row>
    <row r="29" spans="1:2" ht="27" customHeight="1">
      <c r="A29" s="206">
        <v>28</v>
      </c>
      <c r="B29" s="40"/>
    </row>
    <row r="30" spans="1:2" ht="27" customHeight="1">
      <c r="A30" s="206">
        <v>29</v>
      </c>
      <c r="B30" s="40"/>
    </row>
    <row r="31" spans="1:2" ht="27" customHeight="1">
      <c r="A31" s="206">
        <v>30</v>
      </c>
      <c r="B31" s="40"/>
    </row>
    <row r="32" spans="1:2" ht="27" customHeight="1">
      <c r="A32" s="206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D1" sqref="D1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60" t="s">
        <v>51</v>
      </c>
      <c r="D1" s="81"/>
      <c r="E1" s="81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81" t="s">
        <v>378</v>
      </c>
      <c r="B3" s="281"/>
      <c r="C3" s="281"/>
    </row>
    <row r="4" spans="1:10" s="7" customFormat="1" ht="64.900000000000006" customHeight="1">
      <c r="A4" s="4" t="s">
        <v>64</v>
      </c>
      <c r="B4" s="5" t="s">
        <v>65</v>
      </c>
      <c r="C4" s="6" t="s">
        <v>66</v>
      </c>
    </row>
    <row r="5" spans="1:10">
      <c r="A5" s="282" t="s">
        <v>23</v>
      </c>
      <c r="B5" s="283"/>
      <c r="C5" s="284"/>
    </row>
    <row r="6" spans="1:10">
      <c r="A6" s="245">
        <v>801</v>
      </c>
      <c r="B6" s="245" t="s">
        <v>21</v>
      </c>
      <c r="C6" s="246" t="s">
        <v>22</v>
      </c>
    </row>
    <row r="7" spans="1:10">
      <c r="A7" s="145" t="s">
        <v>218</v>
      </c>
      <c r="B7" s="146" t="s">
        <v>259</v>
      </c>
      <c r="C7" s="147" t="s">
        <v>260</v>
      </c>
    </row>
    <row r="8" spans="1:10">
      <c r="A8" s="145" t="s">
        <v>218</v>
      </c>
      <c r="B8" s="146" t="s">
        <v>261</v>
      </c>
      <c r="C8" s="147" t="s">
        <v>262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4"/>
  <sheetViews>
    <sheetView view="pageBreakPreview" zoomScaleSheetLayoutView="100" workbookViewId="0">
      <selection activeCell="B33" sqref="B33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4.140625" style="22" hidden="1" customWidth="1"/>
    <col min="5" max="5" width="14" style="22" customWidth="1"/>
    <col min="6" max="6" width="21.28515625" style="16" customWidth="1"/>
    <col min="7" max="7" width="10.140625" hidden="1" customWidth="1"/>
  </cols>
  <sheetData>
    <row r="1" spans="1:8" s="8" customFormat="1" ht="120.75" customHeight="1">
      <c r="B1" s="11"/>
      <c r="C1" s="148"/>
      <c r="D1" s="148"/>
      <c r="E1" s="285" t="s">
        <v>52</v>
      </c>
      <c r="F1" s="285"/>
    </row>
    <row r="2" spans="1:8" s="45" customFormat="1" ht="47.25" customHeight="1">
      <c r="A2" s="286" t="s">
        <v>397</v>
      </c>
      <c r="B2" s="287"/>
      <c r="C2" s="287"/>
      <c r="D2" s="287"/>
      <c r="E2" s="287"/>
      <c r="F2" s="287"/>
    </row>
    <row r="3" spans="1:8" s="8" customFormat="1" ht="15.75">
      <c r="A3" s="12"/>
      <c r="B3" s="13"/>
      <c r="C3" s="14"/>
      <c r="D3" s="14"/>
      <c r="E3" s="14"/>
      <c r="F3" s="248" t="s">
        <v>195</v>
      </c>
    </row>
    <row r="4" spans="1:8" s="45" customFormat="1" ht="27">
      <c r="A4" s="221" t="s">
        <v>71</v>
      </c>
      <c r="B4" s="221" t="s">
        <v>72</v>
      </c>
      <c r="C4" s="221" t="s">
        <v>68</v>
      </c>
      <c r="D4" s="61" t="s">
        <v>25</v>
      </c>
      <c r="E4" s="61" t="s">
        <v>26</v>
      </c>
      <c r="F4" s="108" t="s">
        <v>398</v>
      </c>
      <c r="G4" s="62" t="s">
        <v>245</v>
      </c>
      <c r="H4" s="8"/>
    </row>
    <row r="5" spans="1:8" s="15" customFormat="1" ht="15.75">
      <c r="A5" s="115">
        <v>1</v>
      </c>
      <c r="B5" s="115">
        <v>2</v>
      </c>
      <c r="C5" s="115">
        <v>3</v>
      </c>
      <c r="D5" s="63"/>
      <c r="E5" s="63"/>
      <c r="F5" s="115">
        <v>4</v>
      </c>
      <c r="G5" s="64"/>
      <c r="H5" s="8"/>
    </row>
    <row r="6" spans="1:8" s="45" customFormat="1" ht="18.75">
      <c r="A6" s="72" t="s">
        <v>248</v>
      </c>
      <c r="B6" s="221" t="s">
        <v>74</v>
      </c>
      <c r="C6" s="222" t="s">
        <v>75</v>
      </c>
      <c r="D6" s="250">
        <f>D7+D16</f>
        <v>409.9</v>
      </c>
      <c r="E6" s="250">
        <f>F6-D6</f>
        <v>13.5</v>
      </c>
      <c r="F6" s="223">
        <f>F7+F16</f>
        <v>423.4</v>
      </c>
      <c r="G6" s="61">
        <f>G7+G16</f>
        <v>425.9</v>
      </c>
      <c r="H6" s="8"/>
    </row>
    <row r="7" spans="1:8" s="45" customFormat="1" ht="18.75">
      <c r="A7" s="224"/>
      <c r="B7" s="221"/>
      <c r="C7" s="225" t="s">
        <v>76</v>
      </c>
      <c r="D7" s="250">
        <f>D8+D9+D10+D12+D15</f>
        <v>213.9</v>
      </c>
      <c r="E7" s="250">
        <f t="shared" ref="E7:E34" si="0">F7-D7</f>
        <v>13.5</v>
      </c>
      <c r="F7" s="223">
        <f>F8+F9+F10+F12+F15</f>
        <v>227.4</v>
      </c>
      <c r="G7" s="61">
        <f>G8+G11+G13+G14+G9</f>
        <v>389.9</v>
      </c>
      <c r="H7" s="8"/>
    </row>
    <row r="8" spans="1:8" s="45" customFormat="1" ht="18.75">
      <c r="A8" s="115">
        <v>182</v>
      </c>
      <c r="B8" s="226" t="s">
        <v>77</v>
      </c>
      <c r="C8" s="225" t="s">
        <v>78</v>
      </c>
      <c r="D8" s="251">
        <v>61</v>
      </c>
      <c r="E8" s="250">
        <f t="shared" si="0"/>
        <v>0</v>
      </c>
      <c r="F8" s="227">
        <v>61</v>
      </c>
      <c r="G8" s="64">
        <v>125</v>
      </c>
      <c r="H8" s="8"/>
    </row>
    <row r="9" spans="1:8" s="45" customFormat="1" ht="25.5">
      <c r="A9" s="115">
        <v>100</v>
      </c>
      <c r="B9" s="226" t="s">
        <v>202</v>
      </c>
      <c r="C9" s="225" t="s">
        <v>79</v>
      </c>
      <c r="D9" s="251">
        <v>0</v>
      </c>
      <c r="E9" s="250">
        <f t="shared" si="0"/>
        <v>0</v>
      </c>
      <c r="F9" s="227">
        <v>0</v>
      </c>
      <c r="G9" s="64">
        <v>227.9</v>
      </c>
      <c r="H9" s="8"/>
    </row>
    <row r="10" spans="1:8" s="46" customFormat="1" ht="18.75">
      <c r="A10" s="221">
        <v>182</v>
      </c>
      <c r="B10" s="221" t="s">
        <v>80</v>
      </c>
      <c r="C10" s="222" t="s">
        <v>81</v>
      </c>
      <c r="D10" s="250">
        <f>D11</f>
        <v>1</v>
      </c>
      <c r="E10" s="250">
        <f t="shared" si="0"/>
        <v>-1</v>
      </c>
      <c r="F10" s="223">
        <f>F11</f>
        <v>0</v>
      </c>
      <c r="G10" s="61">
        <f>G11</f>
        <v>4</v>
      </c>
      <c r="H10" s="66"/>
    </row>
    <row r="11" spans="1:8" s="45" customFormat="1" ht="18.75">
      <c r="A11" s="221">
        <v>182</v>
      </c>
      <c r="B11" s="115" t="s">
        <v>82</v>
      </c>
      <c r="C11" s="225" t="s">
        <v>83</v>
      </c>
      <c r="D11" s="251">
        <v>1</v>
      </c>
      <c r="E11" s="250">
        <f t="shared" si="0"/>
        <v>-1</v>
      </c>
      <c r="F11" s="227">
        <v>0</v>
      </c>
      <c r="G11" s="64">
        <v>4</v>
      </c>
      <c r="H11" s="8"/>
    </row>
    <row r="12" spans="1:8" s="46" customFormat="1" ht="18.75">
      <c r="A12" s="221">
        <v>182</v>
      </c>
      <c r="B12" s="221" t="s">
        <v>84</v>
      </c>
      <c r="C12" s="222" t="s">
        <v>85</v>
      </c>
      <c r="D12" s="250">
        <f>D13+D14</f>
        <v>146.9</v>
      </c>
      <c r="E12" s="250">
        <f t="shared" si="0"/>
        <v>19.5</v>
      </c>
      <c r="F12" s="223">
        <f>F13+F14</f>
        <v>166.4</v>
      </c>
      <c r="G12" s="61">
        <f>G13+G14</f>
        <v>33</v>
      </c>
      <c r="H12" s="66"/>
    </row>
    <row r="13" spans="1:8" s="46" customFormat="1" ht="18.75">
      <c r="A13" s="221">
        <v>182</v>
      </c>
      <c r="B13" s="115" t="s">
        <v>196</v>
      </c>
      <c r="C13" s="225" t="s">
        <v>246</v>
      </c>
      <c r="D13" s="250">
        <v>38.9</v>
      </c>
      <c r="E13" s="250">
        <f t="shared" si="0"/>
        <v>0</v>
      </c>
      <c r="F13" s="223">
        <v>38.9</v>
      </c>
      <c r="G13" s="67">
        <v>8</v>
      </c>
      <c r="H13" s="66"/>
    </row>
    <row r="14" spans="1:8" s="45" customFormat="1" ht="18.75">
      <c r="A14" s="221">
        <v>182</v>
      </c>
      <c r="B14" s="115" t="s">
        <v>197</v>
      </c>
      <c r="C14" s="225" t="s">
        <v>247</v>
      </c>
      <c r="D14" s="251">
        <v>108</v>
      </c>
      <c r="E14" s="250">
        <f t="shared" si="0"/>
        <v>19.5</v>
      </c>
      <c r="F14" s="227">
        <v>127.5</v>
      </c>
      <c r="G14" s="64">
        <v>25</v>
      </c>
      <c r="H14" s="8"/>
    </row>
    <row r="15" spans="1:8" s="46" customFormat="1" ht="18.75">
      <c r="A15" s="72" t="s">
        <v>248</v>
      </c>
      <c r="B15" s="221" t="s">
        <v>86</v>
      </c>
      <c r="C15" s="222" t="s">
        <v>87</v>
      </c>
      <c r="D15" s="250">
        <v>5</v>
      </c>
      <c r="E15" s="250">
        <f t="shared" si="0"/>
        <v>-5</v>
      </c>
      <c r="F15" s="223">
        <v>0</v>
      </c>
      <c r="G15" s="67"/>
      <c r="H15" s="66"/>
    </row>
    <row r="16" spans="1:8" s="45" customFormat="1" ht="18.75">
      <c r="A16" s="82"/>
      <c r="B16" s="115"/>
      <c r="C16" s="225" t="s">
        <v>90</v>
      </c>
      <c r="D16" s="223">
        <f>D17+D22+D23+D24</f>
        <v>196</v>
      </c>
      <c r="E16" s="250">
        <f t="shared" si="0"/>
        <v>0</v>
      </c>
      <c r="F16" s="223">
        <f>F17+F22+F23+F24</f>
        <v>196</v>
      </c>
      <c r="G16" s="61">
        <f>G17+G22+G24</f>
        <v>36</v>
      </c>
      <c r="H16" s="8"/>
    </row>
    <row r="17" spans="1:8" s="46" customFormat="1" ht="25.5">
      <c r="A17" s="72" t="s">
        <v>251</v>
      </c>
      <c r="B17" s="221" t="s">
        <v>91</v>
      </c>
      <c r="C17" s="222" t="s">
        <v>92</v>
      </c>
      <c r="D17" s="250">
        <f>D18</f>
        <v>117</v>
      </c>
      <c r="E17" s="250">
        <f t="shared" si="0"/>
        <v>0</v>
      </c>
      <c r="F17" s="223">
        <f>F18</f>
        <v>117</v>
      </c>
      <c r="G17" s="67">
        <v>18.5</v>
      </c>
      <c r="H17" s="66"/>
    </row>
    <row r="18" spans="1:8" ht="66" customHeight="1">
      <c r="A18" s="72" t="s">
        <v>218</v>
      </c>
      <c r="B18" s="73" t="s">
        <v>249</v>
      </c>
      <c r="C18" s="74" t="s">
        <v>250</v>
      </c>
      <c r="D18" s="207">
        <f>D19+D20+D21</f>
        <v>117</v>
      </c>
      <c r="E18" s="250">
        <f t="shared" si="0"/>
        <v>0</v>
      </c>
      <c r="F18" s="207">
        <f>F19+F20+F21</f>
        <v>117</v>
      </c>
      <c r="G18" s="207">
        <f>G19+G20+G21</f>
        <v>112.2</v>
      </c>
    </row>
    <row r="19" spans="1:8" ht="64.5" customHeight="1">
      <c r="A19" s="72" t="s">
        <v>251</v>
      </c>
      <c r="B19" s="73" t="s">
        <v>252</v>
      </c>
      <c r="C19" s="74" t="s">
        <v>253</v>
      </c>
      <c r="D19" s="250">
        <v>0</v>
      </c>
      <c r="E19" s="250">
        <f t="shared" si="0"/>
        <v>0</v>
      </c>
      <c r="F19" s="207">
        <v>0</v>
      </c>
      <c r="G19" s="209"/>
    </row>
    <row r="20" spans="1:8" ht="66.75" customHeight="1">
      <c r="A20" s="72" t="s">
        <v>218</v>
      </c>
      <c r="B20" s="73" t="s">
        <v>379</v>
      </c>
      <c r="C20" s="74" t="s">
        <v>282</v>
      </c>
      <c r="D20" s="250">
        <v>0</v>
      </c>
      <c r="E20" s="250">
        <f t="shared" si="0"/>
        <v>0</v>
      </c>
      <c r="F20" s="207">
        <v>0</v>
      </c>
      <c r="G20" s="209"/>
    </row>
    <row r="21" spans="1:8" ht="50.25" customHeight="1">
      <c r="A21" s="72" t="s">
        <v>218</v>
      </c>
      <c r="B21" s="226" t="s">
        <v>266</v>
      </c>
      <c r="C21" s="228" t="s">
        <v>283</v>
      </c>
      <c r="D21" s="250">
        <v>117</v>
      </c>
      <c r="E21" s="250">
        <f t="shared" si="0"/>
        <v>0</v>
      </c>
      <c r="F21" s="207">
        <v>117</v>
      </c>
      <c r="G21" s="209">
        <v>112.2</v>
      </c>
    </row>
    <row r="22" spans="1:8" s="46" customFormat="1" ht="25.5">
      <c r="A22" s="221">
        <v>801</v>
      </c>
      <c r="B22" s="221" t="s">
        <v>93</v>
      </c>
      <c r="C22" s="229" t="s">
        <v>94</v>
      </c>
      <c r="D22" s="250">
        <v>0</v>
      </c>
      <c r="E22" s="250">
        <f t="shared" si="0"/>
        <v>0</v>
      </c>
      <c r="F22" s="223">
        <v>0</v>
      </c>
      <c r="G22" s="67">
        <v>9.5</v>
      </c>
      <c r="H22" s="66"/>
    </row>
    <row r="23" spans="1:8" s="46" customFormat="1" ht="25.5">
      <c r="A23" s="72" t="s">
        <v>218</v>
      </c>
      <c r="B23" s="115" t="s">
        <v>254</v>
      </c>
      <c r="C23" s="230" t="s">
        <v>255</v>
      </c>
      <c r="D23" s="250">
        <v>79</v>
      </c>
      <c r="E23" s="250">
        <f t="shared" si="0"/>
        <v>0</v>
      </c>
      <c r="F23" s="223">
        <v>79</v>
      </c>
      <c r="G23" s="67">
        <v>9.5</v>
      </c>
      <c r="H23" s="66"/>
    </row>
    <row r="24" spans="1:8" s="46" customFormat="1" ht="18.75">
      <c r="A24" s="72" t="s">
        <v>218</v>
      </c>
      <c r="B24" s="221" t="s">
        <v>198</v>
      </c>
      <c r="C24" s="222" t="s">
        <v>199</v>
      </c>
      <c r="D24" s="250">
        <v>0</v>
      </c>
      <c r="E24" s="250">
        <f t="shared" si="0"/>
        <v>0</v>
      </c>
      <c r="F24" s="223">
        <v>0</v>
      </c>
      <c r="G24" s="67">
        <v>8</v>
      </c>
      <c r="H24" s="66"/>
    </row>
    <row r="25" spans="1:8" s="46" customFormat="1" ht="25.5">
      <c r="A25" s="72" t="s">
        <v>218</v>
      </c>
      <c r="B25" s="226" t="s">
        <v>256</v>
      </c>
      <c r="C25" s="231" t="s">
        <v>257</v>
      </c>
      <c r="D25" s="250">
        <v>0</v>
      </c>
      <c r="E25" s="250">
        <f t="shared" si="0"/>
        <v>0</v>
      </c>
      <c r="F25" s="223">
        <v>0</v>
      </c>
      <c r="G25" s="67">
        <v>8</v>
      </c>
      <c r="H25" s="66"/>
    </row>
    <row r="26" spans="1:8" s="47" customFormat="1" ht="18.75">
      <c r="A26" s="72" t="s">
        <v>218</v>
      </c>
      <c r="B26" s="221" t="s">
        <v>95</v>
      </c>
      <c r="C26" s="222" t="s">
        <v>96</v>
      </c>
      <c r="D26" s="223">
        <f>D27</f>
        <v>5323.9</v>
      </c>
      <c r="E26" s="250">
        <f t="shared" si="0"/>
        <v>655.70000000000073</v>
      </c>
      <c r="F26" s="223">
        <f>F27</f>
        <v>5979.6</v>
      </c>
      <c r="G26" s="68">
        <v>3209.6</v>
      </c>
      <c r="H26" s="69"/>
    </row>
    <row r="27" spans="1:8" s="48" customFormat="1" ht="25.5">
      <c r="A27" s="72" t="s">
        <v>218</v>
      </c>
      <c r="B27" s="221" t="s">
        <v>97</v>
      </c>
      <c r="C27" s="222" t="s">
        <v>98</v>
      </c>
      <c r="D27" s="223">
        <f>D28+D30+D31+D32</f>
        <v>5323.9</v>
      </c>
      <c r="E27" s="250">
        <f t="shared" si="0"/>
        <v>655.70000000000073</v>
      </c>
      <c r="F27" s="223">
        <f>F28+F30+F31+F32</f>
        <v>5979.6</v>
      </c>
      <c r="G27" s="61">
        <f>G28+G30+G31+G32</f>
        <v>3209.6</v>
      </c>
      <c r="H27" s="70"/>
    </row>
    <row r="28" spans="1:8" s="48" customFormat="1" ht="25.5">
      <c r="A28" s="72" t="s">
        <v>218</v>
      </c>
      <c r="B28" s="115" t="s">
        <v>97</v>
      </c>
      <c r="C28" s="225" t="s">
        <v>98</v>
      </c>
      <c r="D28" s="250">
        <f>D29</f>
        <v>3570.8</v>
      </c>
      <c r="E28" s="250">
        <f t="shared" si="0"/>
        <v>-567.40000000000009</v>
      </c>
      <c r="F28" s="223">
        <f>F29</f>
        <v>3003.4</v>
      </c>
      <c r="G28" s="71">
        <f>G29</f>
        <v>3142.7</v>
      </c>
      <c r="H28" s="70"/>
    </row>
    <row r="29" spans="1:8" s="48" customFormat="1" ht="25.5">
      <c r="A29" s="72" t="s">
        <v>218</v>
      </c>
      <c r="B29" s="115" t="s">
        <v>203</v>
      </c>
      <c r="C29" s="225" t="s">
        <v>204</v>
      </c>
      <c r="D29" s="250">
        <v>3570.8</v>
      </c>
      <c r="E29" s="250">
        <f t="shared" si="0"/>
        <v>-567.40000000000009</v>
      </c>
      <c r="F29" s="223">
        <f>2690+313.4</f>
        <v>3003.4</v>
      </c>
      <c r="G29" s="71">
        <v>3142.7</v>
      </c>
      <c r="H29" s="70"/>
    </row>
    <row r="30" spans="1:8" s="48" customFormat="1" ht="25.5">
      <c r="A30" s="72" t="s">
        <v>218</v>
      </c>
      <c r="B30" s="115" t="s">
        <v>205</v>
      </c>
      <c r="C30" s="225" t="s">
        <v>206</v>
      </c>
      <c r="D30" s="250">
        <v>0</v>
      </c>
      <c r="E30" s="250">
        <f t="shared" si="0"/>
        <v>0</v>
      </c>
      <c r="F30" s="233">
        <v>0</v>
      </c>
      <c r="G30" s="71"/>
      <c r="H30" s="70"/>
    </row>
    <row r="31" spans="1:8" s="48" customFormat="1" ht="25.5">
      <c r="A31" s="72" t="s">
        <v>218</v>
      </c>
      <c r="B31" s="115" t="s">
        <v>207</v>
      </c>
      <c r="C31" s="225" t="s">
        <v>208</v>
      </c>
      <c r="D31" s="251">
        <v>100.1</v>
      </c>
      <c r="E31" s="250">
        <f t="shared" si="0"/>
        <v>6.9000000000000057</v>
      </c>
      <c r="F31" s="223">
        <v>107</v>
      </c>
      <c r="G31" s="71">
        <v>66.900000000000006</v>
      </c>
      <c r="H31" s="70"/>
    </row>
    <row r="32" spans="1:8" s="48" customFormat="1" ht="18.75">
      <c r="A32" s="72" t="s">
        <v>218</v>
      </c>
      <c r="B32" s="115" t="s">
        <v>209</v>
      </c>
      <c r="C32" s="225" t="s">
        <v>210</v>
      </c>
      <c r="D32" s="250">
        <v>1653</v>
      </c>
      <c r="E32" s="250">
        <f t="shared" si="0"/>
        <v>1216.1999999999998</v>
      </c>
      <c r="F32" s="233">
        <v>2869.2</v>
      </c>
      <c r="G32" s="71"/>
      <c r="H32" s="70"/>
    </row>
    <row r="33" spans="1:8" s="45" customFormat="1" ht="18.75">
      <c r="A33" s="72" t="s">
        <v>218</v>
      </c>
      <c r="B33" s="115" t="s">
        <v>200</v>
      </c>
      <c r="C33" s="225" t="s">
        <v>201</v>
      </c>
      <c r="D33" s="225"/>
      <c r="E33" s="225"/>
      <c r="F33" s="227"/>
      <c r="G33" s="64"/>
      <c r="H33" s="8"/>
    </row>
    <row r="34" spans="1:8" s="45" customFormat="1" ht="18.75">
      <c r="A34" s="221"/>
      <c r="B34" s="221"/>
      <c r="C34" s="222" t="s">
        <v>99</v>
      </c>
      <c r="D34" s="223">
        <f>D6+D27</f>
        <v>5733.7999999999993</v>
      </c>
      <c r="E34" s="250">
        <f t="shared" si="0"/>
        <v>669.20000000000073</v>
      </c>
      <c r="F34" s="223">
        <f>F6+F27</f>
        <v>6403</v>
      </c>
      <c r="G34" s="61">
        <f>G6+G27</f>
        <v>3635.5</v>
      </c>
      <c r="H34" s="8"/>
    </row>
    <row r="35" spans="1:8" s="45" customFormat="1" ht="18.75" customHeight="1">
      <c r="A35" s="290"/>
      <c r="B35" s="291"/>
      <c r="C35" s="291"/>
      <c r="D35" s="291"/>
      <c r="E35" s="291"/>
      <c r="F35" s="291"/>
    </row>
    <row r="36" spans="1:8" s="39" customFormat="1" ht="39.75" customHeight="1">
      <c r="A36" s="289"/>
      <c r="B36" s="289"/>
      <c r="C36" s="289"/>
      <c r="D36" s="289"/>
      <c r="E36" s="289"/>
      <c r="F36" s="289"/>
      <c r="G36" s="59"/>
    </row>
    <row r="37" spans="1:8" s="39" customFormat="1" ht="33.6" customHeight="1">
      <c r="A37" s="288"/>
      <c r="B37" s="288"/>
      <c r="C37" s="288"/>
      <c r="D37" s="19"/>
      <c r="E37" s="19"/>
      <c r="F37" s="232"/>
    </row>
    <row r="38" spans="1:8" s="39" customFormat="1" ht="18">
      <c r="A38" s="49"/>
      <c r="B38" s="50"/>
      <c r="C38" s="50"/>
      <c r="D38" s="19"/>
      <c r="E38" s="19"/>
      <c r="F38" s="247"/>
    </row>
    <row r="39" spans="1:8" ht="12.75" customHeight="1">
      <c r="A39" s="18"/>
      <c r="B39" s="20"/>
      <c r="C39" s="19"/>
      <c r="D39" s="19"/>
      <c r="E39" s="19"/>
      <c r="F39" s="17"/>
    </row>
    <row r="40" spans="1:8" ht="12.75" customHeight="1">
      <c r="A40" s="18"/>
      <c r="B40" s="19"/>
      <c r="C40" s="19"/>
      <c r="D40" s="19"/>
      <c r="E40" s="19"/>
      <c r="F40" s="17"/>
    </row>
    <row r="41" spans="1:8" ht="12.75" customHeight="1">
      <c r="A41" s="18"/>
      <c r="B41" s="20"/>
      <c r="C41" s="19"/>
      <c r="D41" s="21"/>
      <c r="E41" s="21"/>
      <c r="F41" s="17"/>
    </row>
    <row r="42" spans="1:8">
      <c r="A42" s="18"/>
      <c r="B42" s="19"/>
      <c r="C42" s="19"/>
      <c r="F42" s="17"/>
    </row>
    <row r="43" spans="1:8" ht="26.25" customHeight="1">
      <c r="A43" s="18"/>
      <c r="B43" s="21"/>
      <c r="C43" s="21"/>
      <c r="F43" s="21"/>
    </row>
    <row r="44" spans="1:8">
      <c r="A44" s="18"/>
    </row>
  </sheetData>
  <mergeCells count="5">
    <mergeCell ref="E1:F1"/>
    <mergeCell ref="A2:F2"/>
    <mergeCell ref="A37:C37"/>
    <mergeCell ref="A36:F36"/>
    <mergeCell ref="A35:F35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5"/>
  <sheetViews>
    <sheetView workbookViewId="0">
      <selection activeCell="I33" sqref="I33"/>
    </sheetView>
  </sheetViews>
  <sheetFormatPr defaultRowHeight="12.75"/>
  <cols>
    <col min="1" max="1" width="17.42578125" customWidth="1"/>
    <col min="2" max="2" width="35.140625" style="16" customWidth="1"/>
    <col min="3" max="3" width="54.85546875" style="22" customWidth="1"/>
    <col min="4" max="4" width="11.85546875" style="22" hidden="1" customWidth="1"/>
    <col min="5" max="5" width="12.42578125" style="22" customWidth="1"/>
    <col min="6" max="6" width="14.710937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99" customHeight="1">
      <c r="B1" s="11"/>
      <c r="C1" s="148"/>
      <c r="D1" s="303" t="s">
        <v>53</v>
      </c>
      <c r="E1" s="303"/>
      <c r="F1" s="303"/>
      <c r="G1" s="303"/>
    </row>
    <row r="2" spans="1:8" s="45" customFormat="1" ht="43.5" customHeight="1">
      <c r="A2" s="286" t="s">
        <v>399</v>
      </c>
      <c r="B2" s="275"/>
      <c r="C2" s="275"/>
      <c r="D2" s="275"/>
      <c r="E2" s="275"/>
      <c r="F2" s="275"/>
    </row>
    <row r="3" spans="1:8" s="8" customFormat="1" ht="15.75">
      <c r="A3" s="12"/>
      <c r="B3" s="13"/>
      <c r="C3" s="14"/>
      <c r="D3" s="14"/>
      <c r="E3" s="14"/>
      <c r="F3" s="304" t="s">
        <v>195</v>
      </c>
      <c r="G3" s="304"/>
    </row>
    <row r="4" spans="1:8" s="45" customFormat="1" ht="62.45" customHeight="1">
      <c r="A4" s="293" t="s">
        <v>71</v>
      </c>
      <c r="B4" s="293" t="s">
        <v>72</v>
      </c>
      <c r="C4" s="293" t="s">
        <v>68</v>
      </c>
      <c r="D4" s="301" t="s">
        <v>27</v>
      </c>
      <c r="E4" s="301" t="s">
        <v>28</v>
      </c>
      <c r="F4" s="299" t="s">
        <v>324</v>
      </c>
      <c r="G4" s="299" t="s">
        <v>400</v>
      </c>
      <c r="H4" s="62" t="s">
        <v>245</v>
      </c>
    </row>
    <row r="5" spans="1:8" s="45" customFormat="1" ht="18.75">
      <c r="A5" s="294"/>
      <c r="B5" s="294"/>
      <c r="C5" s="294"/>
      <c r="D5" s="302"/>
      <c r="E5" s="302"/>
      <c r="F5" s="300"/>
      <c r="G5" s="300"/>
      <c r="H5" s="75" t="s">
        <v>63</v>
      </c>
    </row>
    <row r="6" spans="1:8" s="45" customFormat="1" ht="18.75">
      <c r="A6" s="72" t="s">
        <v>248</v>
      </c>
      <c r="B6" s="221" t="s">
        <v>74</v>
      </c>
      <c r="C6" s="222" t="s">
        <v>75</v>
      </c>
      <c r="D6" s="250">
        <f>D7+D17</f>
        <v>414.9</v>
      </c>
      <c r="E6" s="250">
        <f>F6-D6</f>
        <v>9.5</v>
      </c>
      <c r="F6" s="223">
        <f>F7+F17</f>
        <v>424.4</v>
      </c>
      <c r="G6" s="223">
        <f>G7+G17</f>
        <v>425.4</v>
      </c>
      <c r="H6" s="64">
        <f>H7+H17</f>
        <v>427.4</v>
      </c>
    </row>
    <row r="7" spans="1:8" s="45" customFormat="1" ht="18.75">
      <c r="A7" s="224"/>
      <c r="B7" s="221"/>
      <c r="C7" s="225" t="s">
        <v>76</v>
      </c>
      <c r="D7" s="221">
        <f>D8+D9+D10+D12+D15</f>
        <v>215.9</v>
      </c>
      <c r="E7" s="250">
        <f t="shared" ref="E7:E35" si="0">F7-D7</f>
        <v>12.5</v>
      </c>
      <c r="F7" s="221">
        <f>F8+F9+F10+F12+F15</f>
        <v>228.4</v>
      </c>
      <c r="G7" s="221">
        <f>G8+G9+G10+G12+G15</f>
        <v>229.4</v>
      </c>
      <c r="H7" s="64">
        <f>H8+H10+H12+H9</f>
        <v>391.4</v>
      </c>
    </row>
    <row r="8" spans="1:8" s="45" customFormat="1" ht="18.75">
      <c r="A8" s="115">
        <v>182</v>
      </c>
      <c r="B8" s="226" t="s">
        <v>77</v>
      </c>
      <c r="C8" s="225" t="s">
        <v>78</v>
      </c>
      <c r="D8" s="253">
        <v>62</v>
      </c>
      <c r="E8" s="250">
        <f t="shared" si="0"/>
        <v>0</v>
      </c>
      <c r="F8" s="115">
        <v>62</v>
      </c>
      <c r="G8" s="115">
        <v>63</v>
      </c>
      <c r="H8" s="64">
        <v>125</v>
      </c>
    </row>
    <row r="9" spans="1:8" s="45" customFormat="1" ht="25.5">
      <c r="A9" s="115">
        <v>182</v>
      </c>
      <c r="B9" s="226" t="s">
        <v>202</v>
      </c>
      <c r="C9" s="225" t="s">
        <v>79</v>
      </c>
      <c r="D9" s="253">
        <v>0</v>
      </c>
      <c r="E9" s="250">
        <f t="shared" si="0"/>
        <v>0</v>
      </c>
      <c r="F9" s="115">
        <v>0</v>
      </c>
      <c r="G9" s="115">
        <v>0</v>
      </c>
      <c r="H9" s="64">
        <v>227.9</v>
      </c>
    </row>
    <row r="10" spans="1:8" s="46" customFormat="1" ht="21" customHeight="1">
      <c r="A10" s="221">
        <v>182</v>
      </c>
      <c r="B10" s="221" t="s">
        <v>80</v>
      </c>
      <c r="C10" s="222" t="s">
        <v>81</v>
      </c>
      <c r="D10" s="252">
        <f>D11</f>
        <v>1</v>
      </c>
      <c r="E10" s="250">
        <f t="shared" si="0"/>
        <v>-1</v>
      </c>
      <c r="F10" s="221">
        <f>F11</f>
        <v>0</v>
      </c>
      <c r="G10" s="221">
        <f>G11</f>
        <v>0</v>
      </c>
      <c r="H10" s="67">
        <f>H11</f>
        <v>4</v>
      </c>
    </row>
    <row r="11" spans="1:8" s="45" customFormat="1" ht="21" customHeight="1">
      <c r="A11" s="115">
        <v>182</v>
      </c>
      <c r="B11" s="115" t="s">
        <v>82</v>
      </c>
      <c r="C11" s="225" t="s">
        <v>83</v>
      </c>
      <c r="D11" s="253">
        <v>1</v>
      </c>
      <c r="E11" s="250">
        <f t="shared" si="0"/>
        <v>-1</v>
      </c>
      <c r="F11" s="115">
        <v>0</v>
      </c>
      <c r="G11" s="115"/>
      <c r="H11" s="64">
        <v>4</v>
      </c>
    </row>
    <row r="12" spans="1:8" s="46" customFormat="1" ht="21" customHeight="1">
      <c r="A12" s="221">
        <v>182</v>
      </c>
      <c r="B12" s="221" t="s">
        <v>84</v>
      </c>
      <c r="C12" s="222" t="s">
        <v>85</v>
      </c>
      <c r="D12" s="252">
        <f>D13+D14</f>
        <v>147.9</v>
      </c>
      <c r="E12" s="250">
        <f t="shared" si="0"/>
        <v>18.5</v>
      </c>
      <c r="F12" s="221">
        <f>F13+F14</f>
        <v>166.4</v>
      </c>
      <c r="G12" s="221">
        <f>G13+G14</f>
        <v>166.4</v>
      </c>
      <c r="H12" s="67">
        <f>H13+H14</f>
        <v>34.5</v>
      </c>
    </row>
    <row r="13" spans="1:8" s="46" customFormat="1" ht="21" customHeight="1">
      <c r="A13" s="221">
        <v>182</v>
      </c>
      <c r="B13" s="115" t="s">
        <v>196</v>
      </c>
      <c r="C13" s="225" t="s">
        <v>246</v>
      </c>
      <c r="D13" s="252">
        <v>38.9</v>
      </c>
      <c r="E13" s="250">
        <f t="shared" si="0"/>
        <v>0</v>
      </c>
      <c r="F13" s="221">
        <v>38.9</v>
      </c>
      <c r="G13" s="221">
        <v>38.9</v>
      </c>
      <c r="H13" s="67">
        <v>8.5</v>
      </c>
    </row>
    <row r="14" spans="1:8" s="45" customFormat="1" ht="21" customHeight="1">
      <c r="A14" s="115">
        <v>182</v>
      </c>
      <c r="B14" s="115" t="s">
        <v>197</v>
      </c>
      <c r="C14" s="225" t="s">
        <v>247</v>
      </c>
      <c r="D14" s="253">
        <v>109</v>
      </c>
      <c r="E14" s="250">
        <f t="shared" si="0"/>
        <v>18.5</v>
      </c>
      <c r="F14" s="115">
        <v>127.5</v>
      </c>
      <c r="G14" s="115">
        <v>127.5</v>
      </c>
      <c r="H14" s="64">
        <v>26</v>
      </c>
    </row>
    <row r="15" spans="1:8" s="45" customFormat="1" ht="21" customHeight="1">
      <c r="A15" s="115"/>
      <c r="B15" s="221" t="s">
        <v>86</v>
      </c>
      <c r="C15" s="222" t="s">
        <v>87</v>
      </c>
      <c r="D15" s="252">
        <v>5</v>
      </c>
      <c r="E15" s="250">
        <f t="shared" si="0"/>
        <v>-5</v>
      </c>
      <c r="F15" s="221">
        <v>0</v>
      </c>
      <c r="G15" s="221">
        <v>0</v>
      </c>
      <c r="H15" s="64"/>
    </row>
    <row r="16" spans="1:8" s="45" customFormat="1" ht="25.5">
      <c r="A16" s="115">
        <v>801</v>
      </c>
      <c r="B16" s="221" t="s">
        <v>88</v>
      </c>
      <c r="C16" s="222" t="s">
        <v>89</v>
      </c>
      <c r="D16" s="253">
        <v>0</v>
      </c>
      <c r="E16" s="250">
        <f t="shared" si="0"/>
        <v>0</v>
      </c>
      <c r="F16" s="115">
        <v>0</v>
      </c>
      <c r="G16" s="115">
        <v>0</v>
      </c>
      <c r="H16" s="64"/>
    </row>
    <row r="17" spans="1:8" s="45" customFormat="1" ht="18.75">
      <c r="A17" s="115">
        <v>0</v>
      </c>
      <c r="B17" s="115"/>
      <c r="C17" s="225" t="s">
        <v>90</v>
      </c>
      <c r="D17" s="207">
        <f>D18+D19+D23+D25</f>
        <v>199</v>
      </c>
      <c r="E17" s="250">
        <f t="shared" si="0"/>
        <v>-3</v>
      </c>
      <c r="F17" s="207">
        <f>F18+F19+F23+F25</f>
        <v>196</v>
      </c>
      <c r="G17" s="207">
        <f>G18+G19+G23+G25</f>
        <v>196</v>
      </c>
      <c r="H17" s="64">
        <f>H18+H23+H25</f>
        <v>36</v>
      </c>
    </row>
    <row r="18" spans="1:8" s="46" customFormat="1" ht="58.5" customHeight="1">
      <c r="A18" s="72" t="s">
        <v>251</v>
      </c>
      <c r="B18" s="221" t="s">
        <v>91</v>
      </c>
      <c r="C18" s="222" t="s">
        <v>92</v>
      </c>
      <c r="D18" s="252">
        <v>0</v>
      </c>
      <c r="E18" s="250">
        <f t="shared" si="0"/>
        <v>0</v>
      </c>
      <c r="F18" s="221">
        <v>0</v>
      </c>
      <c r="G18" s="221">
        <v>0</v>
      </c>
      <c r="H18" s="67">
        <v>18.5</v>
      </c>
    </row>
    <row r="19" spans="1:8" s="46" customFormat="1" ht="65.25" customHeight="1">
      <c r="A19" s="72" t="s">
        <v>251</v>
      </c>
      <c r="B19" s="73" t="s">
        <v>249</v>
      </c>
      <c r="C19" s="74" t="s">
        <v>250</v>
      </c>
      <c r="D19" s="208">
        <f>D22</f>
        <v>119</v>
      </c>
      <c r="E19" s="250">
        <f t="shared" si="0"/>
        <v>-2</v>
      </c>
      <c r="F19" s="208">
        <f>F22</f>
        <v>117</v>
      </c>
      <c r="G19" s="208">
        <f>G22</f>
        <v>117</v>
      </c>
      <c r="H19" s="67">
        <v>18.5</v>
      </c>
    </row>
    <row r="20" spans="1:8" s="46" customFormat="1" ht="66" customHeight="1">
      <c r="A20" s="72" t="s">
        <v>251</v>
      </c>
      <c r="B20" s="73" t="s">
        <v>252</v>
      </c>
      <c r="C20" s="74" t="s">
        <v>253</v>
      </c>
      <c r="D20" s="252">
        <v>0</v>
      </c>
      <c r="E20" s="250">
        <f t="shared" si="0"/>
        <v>0</v>
      </c>
      <c r="F20" s="221">
        <v>0</v>
      </c>
      <c r="G20" s="221">
        <v>0</v>
      </c>
      <c r="H20" s="67">
        <v>18.5</v>
      </c>
    </row>
    <row r="21" spans="1:8" ht="63.75">
      <c r="A21" s="72" t="s">
        <v>218</v>
      </c>
      <c r="B21" s="73" t="s">
        <v>379</v>
      </c>
      <c r="C21" s="74" t="s">
        <v>282</v>
      </c>
      <c r="D21" s="252">
        <v>10</v>
      </c>
      <c r="E21" s="250">
        <f t="shared" si="0"/>
        <v>-10</v>
      </c>
      <c r="F21" s="207">
        <v>0</v>
      </c>
      <c r="G21" s="207">
        <v>0</v>
      </c>
      <c r="H21" s="209"/>
    </row>
    <row r="22" spans="1:8" ht="51">
      <c r="A22" s="72" t="s">
        <v>218</v>
      </c>
      <c r="B22" s="226" t="s">
        <v>266</v>
      </c>
      <c r="C22" s="228" t="s">
        <v>283</v>
      </c>
      <c r="D22" s="252">
        <v>119</v>
      </c>
      <c r="E22" s="250">
        <f t="shared" si="0"/>
        <v>-2</v>
      </c>
      <c r="F22" s="207">
        <v>117</v>
      </c>
      <c r="G22" s="207">
        <v>117</v>
      </c>
      <c r="H22" s="209">
        <v>112.2</v>
      </c>
    </row>
    <row r="23" spans="1:8" s="46" customFormat="1" ht="25.5">
      <c r="A23" s="115">
        <v>801</v>
      </c>
      <c r="B23" s="221" t="s">
        <v>93</v>
      </c>
      <c r="C23" s="229" t="s">
        <v>94</v>
      </c>
      <c r="D23" s="250">
        <f>D24</f>
        <v>80</v>
      </c>
      <c r="E23" s="250">
        <f t="shared" si="0"/>
        <v>-1</v>
      </c>
      <c r="F23" s="221">
        <v>79</v>
      </c>
      <c r="G23" s="221">
        <f>G24</f>
        <v>79</v>
      </c>
      <c r="H23" s="67">
        <v>9.5</v>
      </c>
    </row>
    <row r="24" spans="1:8" s="46" customFormat="1" ht="25.5">
      <c r="A24" s="72" t="s">
        <v>218</v>
      </c>
      <c r="B24" s="115" t="s">
        <v>254</v>
      </c>
      <c r="C24" s="230" t="s">
        <v>255</v>
      </c>
      <c r="D24" s="250">
        <v>80</v>
      </c>
      <c r="E24" s="250">
        <f t="shared" si="0"/>
        <v>-1</v>
      </c>
      <c r="F24" s="255">
        <v>79</v>
      </c>
      <c r="G24" s="254">
        <v>79</v>
      </c>
      <c r="H24" s="66"/>
    </row>
    <row r="25" spans="1:8" s="46" customFormat="1" ht="21" customHeight="1">
      <c r="A25" s="115">
        <v>801</v>
      </c>
      <c r="B25" s="221" t="s">
        <v>198</v>
      </c>
      <c r="C25" s="222" t="s">
        <v>199</v>
      </c>
      <c r="D25" s="252">
        <v>0</v>
      </c>
      <c r="E25" s="250">
        <f t="shared" si="0"/>
        <v>0</v>
      </c>
      <c r="F25" s="221">
        <v>0</v>
      </c>
      <c r="G25" s="221">
        <v>0</v>
      </c>
      <c r="H25" s="67">
        <v>8</v>
      </c>
    </row>
    <row r="26" spans="1:8" s="46" customFormat="1" ht="30" customHeight="1">
      <c r="A26" s="72" t="s">
        <v>218</v>
      </c>
      <c r="B26" s="226" t="s">
        <v>256</v>
      </c>
      <c r="C26" s="231" t="s">
        <v>257</v>
      </c>
      <c r="D26" s="252">
        <v>0</v>
      </c>
      <c r="E26" s="250">
        <f t="shared" si="0"/>
        <v>0</v>
      </c>
      <c r="F26" s="221">
        <v>0</v>
      </c>
      <c r="G26" s="221">
        <v>0</v>
      </c>
      <c r="H26" s="67">
        <v>8</v>
      </c>
    </row>
    <row r="27" spans="1:8" s="46" customFormat="1" ht="21" customHeight="1">
      <c r="A27" s="115">
        <v>801</v>
      </c>
      <c r="B27" s="221" t="s">
        <v>95</v>
      </c>
      <c r="C27" s="222" t="s">
        <v>96</v>
      </c>
      <c r="D27" s="252">
        <f>D28</f>
        <v>5323.9</v>
      </c>
      <c r="E27" s="250">
        <f t="shared" si="0"/>
        <v>-2212.3999999999996</v>
      </c>
      <c r="F27" s="223">
        <f>F28</f>
        <v>3111.5</v>
      </c>
      <c r="G27" s="223">
        <f>G28</f>
        <v>3115.4</v>
      </c>
      <c r="H27" s="67"/>
    </row>
    <row r="28" spans="1:8" s="46" customFormat="1" ht="25.5">
      <c r="A28" s="115">
        <v>801</v>
      </c>
      <c r="B28" s="221" t="s">
        <v>97</v>
      </c>
      <c r="C28" s="222" t="s">
        <v>98</v>
      </c>
      <c r="D28" s="223">
        <f>D29+D31+D32+D33</f>
        <v>5323.9</v>
      </c>
      <c r="E28" s="250">
        <f t="shared" si="0"/>
        <v>-2212.3999999999996</v>
      </c>
      <c r="F28" s="223">
        <f>F29+F31+F32+F33</f>
        <v>3111.5</v>
      </c>
      <c r="G28" s="223">
        <f>G29+G31+G32+G33</f>
        <v>3115.4</v>
      </c>
      <c r="H28" s="67">
        <f>H29+H31+H32+H33</f>
        <v>3209.6</v>
      </c>
    </row>
    <row r="29" spans="1:8" s="48" customFormat="1" ht="25.5">
      <c r="A29" s="72" t="s">
        <v>218</v>
      </c>
      <c r="B29" s="115" t="s">
        <v>97</v>
      </c>
      <c r="C29" s="225" t="s">
        <v>98</v>
      </c>
      <c r="D29" s="223">
        <f>D30</f>
        <v>3570.8</v>
      </c>
      <c r="E29" s="250">
        <f t="shared" si="0"/>
        <v>-567.40000000000009</v>
      </c>
      <c r="F29" s="223">
        <f>F30</f>
        <v>3003.4</v>
      </c>
      <c r="G29" s="223">
        <f>G30</f>
        <v>3003.4</v>
      </c>
      <c r="H29" s="64">
        <f>H30</f>
        <v>3142.7</v>
      </c>
    </row>
    <row r="30" spans="1:8" s="48" customFormat="1" ht="25.5">
      <c r="A30" s="115">
        <v>801</v>
      </c>
      <c r="B30" s="115" t="s">
        <v>203</v>
      </c>
      <c r="C30" s="225" t="s">
        <v>204</v>
      </c>
      <c r="D30" s="252">
        <v>3570.8</v>
      </c>
      <c r="E30" s="250">
        <f t="shared" si="0"/>
        <v>-567.40000000000009</v>
      </c>
      <c r="F30" s="223">
        <v>3003.4</v>
      </c>
      <c r="G30" s="223">
        <v>3003.4</v>
      </c>
      <c r="H30" s="64">
        <v>3142.7</v>
      </c>
    </row>
    <row r="31" spans="1:8" s="48" customFormat="1" ht="25.5">
      <c r="A31" s="115">
        <v>801</v>
      </c>
      <c r="B31" s="115" t="s">
        <v>205</v>
      </c>
      <c r="C31" s="225" t="s">
        <v>206</v>
      </c>
      <c r="D31" s="258">
        <v>0</v>
      </c>
      <c r="E31" s="250">
        <f t="shared" si="0"/>
        <v>0</v>
      </c>
      <c r="F31" s="221">
        <v>0</v>
      </c>
      <c r="G31" s="221">
        <v>0</v>
      </c>
      <c r="H31" s="64"/>
    </row>
    <row r="32" spans="1:8" s="48" customFormat="1" ht="25.5">
      <c r="A32" s="72" t="s">
        <v>218</v>
      </c>
      <c r="B32" s="115" t="s">
        <v>207</v>
      </c>
      <c r="C32" s="225" t="s">
        <v>208</v>
      </c>
      <c r="D32" s="252">
        <v>100.1</v>
      </c>
      <c r="E32" s="250">
        <f t="shared" si="0"/>
        <v>8</v>
      </c>
      <c r="F32" s="221">
        <v>108.1</v>
      </c>
      <c r="G32" s="221">
        <v>112</v>
      </c>
      <c r="H32" s="64">
        <v>66.900000000000006</v>
      </c>
    </row>
    <row r="33" spans="1:10" s="48" customFormat="1" ht="18.75">
      <c r="A33" s="115">
        <v>801</v>
      </c>
      <c r="B33" s="115" t="s">
        <v>209</v>
      </c>
      <c r="C33" s="225" t="s">
        <v>210</v>
      </c>
      <c r="D33" s="250">
        <v>1653</v>
      </c>
      <c r="E33" s="250">
        <f t="shared" si="0"/>
        <v>-1653</v>
      </c>
      <c r="F33" s="235"/>
      <c r="G33" s="235"/>
      <c r="H33" s="71"/>
    </row>
    <row r="34" spans="1:10" s="46" customFormat="1" ht="18.75">
      <c r="A34" s="115">
        <v>801</v>
      </c>
      <c r="B34" s="115" t="s">
        <v>200</v>
      </c>
      <c r="C34" s="225" t="s">
        <v>201</v>
      </c>
      <c r="D34" s="225"/>
      <c r="E34" s="225"/>
      <c r="F34" s="221"/>
      <c r="G34" s="221"/>
      <c r="H34" s="67"/>
    </row>
    <row r="35" spans="1:10" s="46" customFormat="1" ht="18.75">
      <c r="A35" s="72" t="s">
        <v>218</v>
      </c>
      <c r="B35" s="221"/>
      <c r="C35" s="222" t="s">
        <v>99</v>
      </c>
      <c r="D35" s="223">
        <f>D28+D6</f>
        <v>5738.7999999999993</v>
      </c>
      <c r="E35" s="250">
        <f t="shared" si="0"/>
        <v>-2202.8999999999992</v>
      </c>
      <c r="F35" s="223">
        <f>F28+F6</f>
        <v>3535.9</v>
      </c>
      <c r="G35" s="223">
        <f>G28+G6</f>
        <v>3540.8</v>
      </c>
      <c r="H35" s="67">
        <f>H28+H6</f>
        <v>3637</v>
      </c>
    </row>
    <row r="36" spans="1:10" s="45" customFormat="1" ht="32.25" customHeight="1">
      <c r="A36" s="297"/>
      <c r="B36" s="298"/>
      <c r="C36" s="298"/>
      <c r="D36" s="298"/>
      <c r="E36" s="298"/>
      <c r="F36" s="298"/>
      <c r="H36" s="60"/>
      <c r="J36" s="60"/>
    </row>
    <row r="37" spans="1:10" s="39" customFormat="1" ht="66" customHeight="1">
      <c r="A37" s="265"/>
      <c r="B37" s="295"/>
      <c r="C37" s="295"/>
      <c r="D37" s="295"/>
      <c r="E37" s="295"/>
      <c r="F37" s="296"/>
      <c r="G37" s="287"/>
    </row>
    <row r="38" spans="1:10" s="39" customFormat="1" ht="42.75" customHeight="1">
      <c r="A38" s="292"/>
      <c r="B38" s="292"/>
      <c r="C38" s="292"/>
      <c r="D38" s="292"/>
      <c r="E38" s="292"/>
      <c r="F38" s="287"/>
      <c r="G38" s="287"/>
    </row>
    <row r="39" spans="1:10" s="39" customFormat="1" ht="18">
      <c r="A39" s="49"/>
      <c r="B39" s="50"/>
      <c r="C39" s="50"/>
      <c r="D39" s="50"/>
      <c r="E39" s="50"/>
      <c r="F39" s="247"/>
    </row>
    <row r="40" spans="1:10" s="39" customFormat="1" ht="12.75" customHeight="1">
      <c r="A40" s="49"/>
      <c r="B40" s="51"/>
      <c r="C40" s="50"/>
      <c r="D40" s="50"/>
      <c r="E40" s="50"/>
      <c r="F40" s="247"/>
    </row>
    <row r="41" spans="1:10" s="39" customFormat="1" ht="12.75" customHeight="1">
      <c r="A41" s="49"/>
      <c r="B41" s="50"/>
      <c r="C41" s="50"/>
      <c r="D41" s="50"/>
      <c r="E41" s="50"/>
      <c r="F41" s="247"/>
    </row>
    <row r="42" spans="1:10" s="39" customFormat="1" ht="12.75" customHeight="1">
      <c r="A42" s="49"/>
      <c r="B42" s="51"/>
      <c r="C42" s="50"/>
      <c r="D42" s="52"/>
      <c r="E42" s="52"/>
      <c r="F42" s="247"/>
    </row>
    <row r="43" spans="1:10" s="39" customFormat="1" ht="18">
      <c r="A43" s="49"/>
      <c r="B43" s="50"/>
      <c r="C43" s="50"/>
      <c r="D43" s="22"/>
      <c r="E43" s="22"/>
      <c r="F43" s="247"/>
    </row>
    <row r="44" spans="1:10" s="39" customFormat="1" ht="26.25" customHeight="1">
      <c r="A44" s="49"/>
      <c r="B44" s="52"/>
      <c r="C44" s="52"/>
      <c r="D44" s="22"/>
      <c r="E44" s="22"/>
      <c r="F44" s="52"/>
    </row>
    <row r="45" spans="1:10">
      <c r="A45" s="18"/>
    </row>
  </sheetData>
  <mergeCells count="13">
    <mergeCell ref="D1:G1"/>
    <mergeCell ref="A4:A5"/>
    <mergeCell ref="F3:G3"/>
    <mergeCell ref="A38:G38"/>
    <mergeCell ref="A2:F2"/>
    <mergeCell ref="B4:B5"/>
    <mergeCell ref="C4:C5"/>
    <mergeCell ref="A37:G37"/>
    <mergeCell ref="A36:F36"/>
    <mergeCell ref="F4:F5"/>
    <mergeCell ref="G4:G5"/>
    <mergeCell ref="D4:D5"/>
    <mergeCell ref="E4:E5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05"/>
  <sheetViews>
    <sheetView zoomScale="90" zoomScaleNormal="90" zoomScaleSheetLayoutView="100" workbookViewId="0">
      <selection activeCell="C5" sqref="C5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118.5" customHeight="1">
      <c r="A1" s="148"/>
      <c r="B1" s="285" t="s">
        <v>54</v>
      </c>
      <c r="C1" s="285"/>
    </row>
    <row r="2" spans="1:5" ht="12" customHeight="1">
      <c r="C2" s="26"/>
    </row>
    <row r="3" spans="1:5" ht="64.5" customHeight="1">
      <c r="A3" s="274" t="s">
        <v>401</v>
      </c>
      <c r="B3" s="274"/>
      <c r="C3" s="274"/>
      <c r="D3" s="25"/>
      <c r="E3" s="1"/>
    </row>
    <row r="4" spans="1:5" s="24" customFormat="1" ht="15.75">
      <c r="A4" s="25"/>
      <c r="B4" s="34"/>
      <c r="C4" s="151" t="s">
        <v>195</v>
      </c>
      <c r="D4" s="25"/>
      <c r="E4" s="1"/>
    </row>
    <row r="5" spans="1:5" s="55" customFormat="1" ht="72" customHeight="1">
      <c r="A5" s="63" t="s">
        <v>127</v>
      </c>
      <c r="B5" s="63" t="s">
        <v>212</v>
      </c>
      <c r="C5" s="152" t="s">
        <v>325</v>
      </c>
    </row>
    <row r="6" spans="1:5" s="55" customFormat="1" ht="18">
      <c r="A6" s="63">
        <v>1</v>
      </c>
      <c r="B6" s="153">
        <v>2</v>
      </c>
      <c r="C6" s="63">
        <v>3</v>
      </c>
    </row>
    <row r="7" spans="1:5" s="39" customFormat="1" ht="18">
      <c r="A7" s="154" t="s">
        <v>126</v>
      </c>
      <c r="B7" s="145" t="s">
        <v>133</v>
      </c>
      <c r="C7" s="238">
        <f>'Приложение 7'!J7</f>
        <v>3084.2022200000001</v>
      </c>
    </row>
    <row r="8" spans="1:5" s="39" customFormat="1" ht="25.5">
      <c r="A8" s="154" t="s">
        <v>125</v>
      </c>
      <c r="B8" s="145" t="s">
        <v>183</v>
      </c>
      <c r="C8" s="238">
        <f>'Приложение 7'!J8</f>
        <v>886.87216000000001</v>
      </c>
    </row>
    <row r="9" spans="1:5" s="39" customFormat="1" ht="25.5">
      <c r="A9" s="154" t="s">
        <v>124</v>
      </c>
      <c r="B9" s="145" t="s">
        <v>134</v>
      </c>
      <c r="C9" s="238">
        <f>'Приложение 7'!J14</f>
        <v>753.34738000000004</v>
      </c>
    </row>
    <row r="10" spans="1:5" s="39" customFormat="1" ht="25.5">
      <c r="A10" s="154" t="s">
        <v>123</v>
      </c>
      <c r="B10" s="145" t="s">
        <v>135</v>
      </c>
      <c r="C10" s="238">
        <f>'Приложение 7'!J20</f>
        <v>1434.9826800000001</v>
      </c>
    </row>
    <row r="11" spans="1:5" s="39" customFormat="1" ht="18">
      <c r="A11" s="154" t="s">
        <v>373</v>
      </c>
      <c r="B11" s="145" t="s">
        <v>374</v>
      </c>
      <c r="C11" s="238">
        <f>'Приложение 7'!J33</f>
        <v>9</v>
      </c>
    </row>
    <row r="12" spans="1:5" s="39" customFormat="1" ht="18">
      <c r="A12" s="154" t="s">
        <v>121</v>
      </c>
      <c r="B12" s="145" t="s">
        <v>136</v>
      </c>
      <c r="C12" s="239">
        <f>'Приложение 7'!J36</f>
        <v>107</v>
      </c>
    </row>
    <row r="13" spans="1:5" s="39" customFormat="1" ht="18">
      <c r="A13" s="154" t="s">
        <v>137</v>
      </c>
      <c r="B13" s="145" t="s">
        <v>138</v>
      </c>
      <c r="C13" s="239">
        <f>'Приложение 7'!J37</f>
        <v>107</v>
      </c>
    </row>
    <row r="14" spans="1:5" s="39" customFormat="1" ht="18" hidden="1">
      <c r="A14" s="154" t="s">
        <v>120</v>
      </c>
      <c r="B14" s="145" t="s">
        <v>139</v>
      </c>
      <c r="C14" s="179"/>
    </row>
    <row r="15" spans="1:5" s="39" customFormat="1" ht="18" hidden="1">
      <c r="A15" s="154" t="s">
        <v>119</v>
      </c>
      <c r="B15" s="145" t="s">
        <v>140</v>
      </c>
      <c r="C15" s="179"/>
    </row>
    <row r="16" spans="1:5" s="39" customFormat="1" ht="18" hidden="1">
      <c r="A16" s="154" t="s">
        <v>184</v>
      </c>
      <c r="B16" s="145" t="s">
        <v>185</v>
      </c>
      <c r="C16" s="179"/>
    </row>
    <row r="17" spans="1:3" s="39" customFormat="1" ht="25.5" hidden="1">
      <c r="A17" s="154" t="s">
        <v>186</v>
      </c>
      <c r="B17" s="145" t="s">
        <v>141</v>
      </c>
      <c r="C17" s="179"/>
    </row>
    <row r="18" spans="1:3" s="39" customFormat="1" ht="18" hidden="1">
      <c r="A18" s="154" t="s">
        <v>118</v>
      </c>
      <c r="B18" s="145" t="s">
        <v>142</v>
      </c>
      <c r="C18" s="179"/>
    </row>
    <row r="19" spans="1:3" s="39" customFormat="1" ht="18" hidden="1">
      <c r="A19" s="154" t="s">
        <v>117</v>
      </c>
      <c r="B19" s="145" t="s">
        <v>143</v>
      </c>
      <c r="C19" s="240" t="e">
        <f>C20</f>
        <v>#REF!</v>
      </c>
    </row>
    <row r="20" spans="1:3" s="39" customFormat="1" ht="18" hidden="1">
      <c r="A20" s="154" t="s">
        <v>116</v>
      </c>
      <c r="B20" s="145" t="s">
        <v>144</v>
      </c>
      <c r="C20" s="240" t="e">
        <f>#REF!</f>
        <v>#REF!</v>
      </c>
    </row>
    <row r="21" spans="1:3" s="39" customFormat="1" ht="18" hidden="1">
      <c r="A21" s="154" t="s">
        <v>145</v>
      </c>
      <c r="B21" s="145" t="s">
        <v>146</v>
      </c>
      <c r="C21" s="179"/>
    </row>
    <row r="22" spans="1:3" s="39" customFormat="1" ht="18" hidden="1">
      <c r="A22" s="154" t="s">
        <v>147</v>
      </c>
      <c r="B22" s="145" t="s">
        <v>148</v>
      </c>
      <c r="C22" s="179"/>
    </row>
    <row r="23" spans="1:3" s="39" customFormat="1" ht="18" hidden="1">
      <c r="A23" s="154" t="s">
        <v>149</v>
      </c>
      <c r="B23" s="145" t="s">
        <v>150</v>
      </c>
      <c r="C23" s="179"/>
    </row>
    <row r="24" spans="1:3" s="39" customFormat="1" ht="18" hidden="1">
      <c r="A24" s="154" t="s">
        <v>114</v>
      </c>
      <c r="B24" s="145" t="s">
        <v>151</v>
      </c>
      <c r="C24" s="179"/>
    </row>
    <row r="25" spans="1:3" s="39" customFormat="1" ht="18">
      <c r="A25" s="64" t="s">
        <v>13</v>
      </c>
      <c r="B25" s="145" t="s">
        <v>19</v>
      </c>
      <c r="C25" s="238">
        <f>'Приложение 7'!J42</f>
        <v>1</v>
      </c>
    </row>
    <row r="26" spans="1:3" s="39" customFormat="1" ht="18">
      <c r="A26" s="154" t="s">
        <v>113</v>
      </c>
      <c r="B26" s="145" t="s">
        <v>152</v>
      </c>
      <c r="C26" s="238">
        <f>'Приложение 7'!J45</f>
        <v>0</v>
      </c>
    </row>
    <row r="27" spans="1:3" s="39" customFormat="1" ht="18" hidden="1">
      <c r="A27" s="154" t="s">
        <v>112</v>
      </c>
      <c r="B27" s="145" t="s">
        <v>153</v>
      </c>
      <c r="C27" s="179"/>
    </row>
    <row r="28" spans="1:3" s="39" customFormat="1" ht="18">
      <c r="A28" s="154" t="s">
        <v>111</v>
      </c>
      <c r="B28" s="145" t="s">
        <v>154</v>
      </c>
      <c r="C28" s="240">
        <v>0</v>
      </c>
    </row>
    <row r="29" spans="1:3" s="39" customFormat="1" ht="18">
      <c r="A29" s="154" t="s">
        <v>110</v>
      </c>
      <c r="B29" s="145" t="s">
        <v>155</v>
      </c>
      <c r="C29" s="238">
        <f>'Приложение 7'!J45</f>
        <v>0</v>
      </c>
    </row>
    <row r="30" spans="1:3" s="39" customFormat="1" ht="18" hidden="1">
      <c r="A30" s="154" t="s">
        <v>109</v>
      </c>
      <c r="B30" s="145" t="s">
        <v>156</v>
      </c>
      <c r="C30" s="179"/>
    </row>
    <row r="31" spans="1:3" s="39" customFormat="1" ht="18" hidden="1">
      <c r="A31" s="154" t="s">
        <v>157</v>
      </c>
      <c r="B31" s="145" t="s">
        <v>158</v>
      </c>
      <c r="C31" s="179"/>
    </row>
    <row r="32" spans="1:3" s="39" customFormat="1" ht="18" hidden="1">
      <c r="A32" s="154" t="s">
        <v>159</v>
      </c>
      <c r="B32" s="145" t="s">
        <v>160</v>
      </c>
      <c r="C32" s="179"/>
    </row>
    <row r="33" spans="1:3" s="39" customFormat="1" ht="18" hidden="1">
      <c r="A33" s="154" t="s">
        <v>108</v>
      </c>
      <c r="B33" s="145" t="s">
        <v>161</v>
      </c>
      <c r="C33" s="179"/>
    </row>
    <row r="34" spans="1:3" s="39" customFormat="1" ht="18">
      <c r="A34" s="154" t="s">
        <v>187</v>
      </c>
      <c r="B34" s="145" t="s">
        <v>162</v>
      </c>
      <c r="C34" s="239">
        <f>'Приложение 7'!J64</f>
        <v>3210.7965299999996</v>
      </c>
    </row>
    <row r="35" spans="1:3" s="39" customFormat="1" ht="18">
      <c r="A35" s="154" t="s">
        <v>107</v>
      </c>
      <c r="B35" s="145" t="s">
        <v>163</v>
      </c>
      <c r="C35" s="239">
        <f>'Приложение 7'!J66</f>
        <v>2796.0765299999998</v>
      </c>
    </row>
    <row r="36" spans="1:3" s="39" customFormat="1" ht="18" hidden="1">
      <c r="A36" s="154" t="s">
        <v>188</v>
      </c>
      <c r="B36" s="145" t="s">
        <v>164</v>
      </c>
      <c r="C36" s="179"/>
    </row>
    <row r="37" spans="1:3" s="39" customFormat="1" ht="18" hidden="1">
      <c r="A37" s="154" t="s">
        <v>105</v>
      </c>
      <c r="B37" s="145" t="s">
        <v>165</v>
      </c>
      <c r="C37" s="179"/>
    </row>
    <row r="38" spans="1:3" s="39" customFormat="1" ht="18" hidden="1">
      <c r="A38" s="154" t="s">
        <v>189</v>
      </c>
      <c r="B38" s="145" t="s">
        <v>166</v>
      </c>
      <c r="C38" s="179"/>
    </row>
    <row r="39" spans="1:3" s="39" customFormat="1" ht="18" hidden="1">
      <c r="A39" s="154" t="s">
        <v>104</v>
      </c>
      <c r="B39" s="145" t="s">
        <v>167</v>
      </c>
      <c r="C39" s="179"/>
    </row>
    <row r="40" spans="1:3" s="39" customFormat="1" ht="18" hidden="1">
      <c r="A40" s="154" t="s">
        <v>103</v>
      </c>
      <c r="B40" s="145" t="s">
        <v>168</v>
      </c>
      <c r="C40" s="179"/>
    </row>
    <row r="41" spans="1:3" s="39" customFormat="1" ht="18" hidden="1">
      <c r="A41" s="154" t="s">
        <v>102</v>
      </c>
      <c r="B41" s="145" t="s">
        <v>169</v>
      </c>
      <c r="C41" s="179"/>
    </row>
    <row r="42" spans="1:3" s="39" customFormat="1" ht="18" hidden="1">
      <c r="A42" s="154" t="s">
        <v>101</v>
      </c>
      <c r="B42" s="145" t="s">
        <v>170</v>
      </c>
      <c r="C42" s="179"/>
    </row>
    <row r="43" spans="1:3" s="39" customFormat="1" ht="18">
      <c r="A43" s="89" t="s">
        <v>242</v>
      </c>
      <c r="B43" s="87" t="s">
        <v>258</v>
      </c>
      <c r="C43" s="241">
        <f>'Приложение 7'!J74</f>
        <v>0</v>
      </c>
    </row>
    <row r="44" spans="1:3" s="39" customFormat="1" ht="18" hidden="1">
      <c r="A44" s="154" t="s">
        <v>171</v>
      </c>
      <c r="B44" s="145" t="s">
        <v>172</v>
      </c>
      <c r="C44" s="64"/>
    </row>
    <row r="45" spans="1:3" s="39" customFormat="1" ht="18" hidden="1">
      <c r="A45" s="154" t="s">
        <v>190</v>
      </c>
      <c r="B45" s="145" t="s">
        <v>191</v>
      </c>
      <c r="C45" s="64"/>
    </row>
    <row r="46" spans="1:3" s="39" customFormat="1" ht="18" hidden="1">
      <c r="A46" s="154" t="s">
        <v>106</v>
      </c>
      <c r="B46" s="145" t="s">
        <v>173</v>
      </c>
      <c r="C46" s="64"/>
    </row>
    <row r="47" spans="1:3" s="39" customFormat="1" ht="18" hidden="1">
      <c r="A47" s="154" t="s">
        <v>174</v>
      </c>
      <c r="B47" s="145" t="s">
        <v>175</v>
      </c>
      <c r="C47" s="64"/>
    </row>
    <row r="48" spans="1:3" s="39" customFormat="1" ht="18" hidden="1">
      <c r="A48" s="154" t="s">
        <v>192</v>
      </c>
      <c r="B48" s="145" t="s">
        <v>176</v>
      </c>
      <c r="C48" s="64"/>
    </row>
    <row r="49" spans="1:3" s="39" customFormat="1" ht="25.5" hidden="1">
      <c r="A49" s="154" t="s">
        <v>193</v>
      </c>
      <c r="B49" s="145" t="s">
        <v>177</v>
      </c>
      <c r="C49" s="64"/>
    </row>
    <row r="50" spans="1:3" s="39" customFormat="1" ht="25.5" hidden="1">
      <c r="A50" s="154" t="s">
        <v>178</v>
      </c>
      <c r="B50" s="145" t="s">
        <v>179</v>
      </c>
      <c r="C50" s="64"/>
    </row>
    <row r="51" spans="1:3" s="39" customFormat="1" ht="18" hidden="1">
      <c r="A51" s="154" t="s">
        <v>180</v>
      </c>
      <c r="B51" s="145" t="s">
        <v>181</v>
      </c>
      <c r="C51" s="64"/>
    </row>
    <row r="52" spans="1:3" s="39" customFormat="1" ht="18" hidden="1">
      <c r="A52" s="154" t="s">
        <v>194</v>
      </c>
      <c r="B52" s="145" t="s">
        <v>182</v>
      </c>
      <c r="C52" s="64"/>
    </row>
    <row r="53" spans="1:3" s="39" customFormat="1" ht="18">
      <c r="A53" s="155" t="s">
        <v>100</v>
      </c>
      <c r="B53" s="156"/>
      <c r="C53" s="220">
        <f>C7+C12+C25+C26+C34</f>
        <v>6402.9987499999997</v>
      </c>
    </row>
    <row r="54" spans="1:3" s="39" customFormat="1" ht="18.75">
      <c r="A54" s="53"/>
      <c r="B54" s="54"/>
      <c r="C54" s="45"/>
    </row>
    <row r="55" spans="1:3" s="39" customFormat="1" ht="18.75">
      <c r="A55" s="53"/>
      <c r="B55" s="54"/>
      <c r="C55" s="45"/>
    </row>
    <row r="56" spans="1:3" s="39" customFormat="1" ht="18.75">
      <c r="A56" s="53"/>
      <c r="B56" s="54"/>
      <c r="C56" s="45"/>
    </row>
    <row r="57" spans="1:3" s="39" customFormat="1" ht="18.75">
      <c r="A57" s="53"/>
      <c r="B57" s="54"/>
      <c r="C57" s="45"/>
    </row>
    <row r="58" spans="1:3" s="39" customFormat="1" ht="18.75">
      <c r="A58" s="53"/>
      <c r="B58" s="54"/>
      <c r="C58" s="45"/>
    </row>
    <row r="59" spans="1:3" s="39" customFormat="1" ht="18.75">
      <c r="A59" s="53"/>
      <c r="B59" s="54"/>
      <c r="C59" s="45"/>
    </row>
    <row r="60" spans="1:3" s="39" customFormat="1" ht="18.75">
      <c r="A60" s="53"/>
      <c r="B60" s="54"/>
      <c r="C60" s="45"/>
    </row>
    <row r="61" spans="1:3" s="39" customFormat="1" ht="18.75">
      <c r="A61" s="53"/>
      <c r="B61" s="54"/>
      <c r="C61" s="45"/>
    </row>
    <row r="62" spans="1:3" s="39" customFormat="1" ht="18.75">
      <c r="A62" s="53"/>
      <c r="B62" s="54"/>
      <c r="C62" s="45"/>
    </row>
    <row r="63" spans="1:3" s="39" customFormat="1" ht="18.75">
      <c r="A63" s="53"/>
      <c r="B63" s="54"/>
      <c r="C63" s="45"/>
    </row>
    <row r="64" spans="1:3" s="39" customFormat="1" ht="18.75">
      <c r="A64" s="53"/>
      <c r="B64" s="54"/>
      <c r="C64" s="45"/>
    </row>
    <row r="65" spans="1:3" s="39" customFormat="1" ht="18.75">
      <c r="A65" s="53"/>
      <c r="B65" s="54"/>
      <c r="C65" s="45"/>
    </row>
    <row r="66" spans="1:3" s="39" customFormat="1" ht="18.75">
      <c r="A66" s="53"/>
      <c r="B66" s="54"/>
      <c r="C66" s="45"/>
    </row>
    <row r="67" spans="1:3" s="39" customFormat="1" ht="18.75">
      <c r="A67" s="53"/>
      <c r="B67" s="54"/>
      <c r="C67" s="45"/>
    </row>
    <row r="68" spans="1:3" s="39" customFormat="1" ht="18.75">
      <c r="A68" s="53"/>
      <c r="B68" s="54"/>
      <c r="C68" s="45"/>
    </row>
    <row r="69" spans="1:3" s="39" customFormat="1" ht="18.75">
      <c r="A69" s="53"/>
      <c r="B69" s="54"/>
      <c r="C69" s="45"/>
    </row>
    <row r="70" spans="1:3" s="39" customFormat="1" ht="18.75">
      <c r="A70" s="53"/>
      <c r="B70" s="54"/>
      <c r="C70" s="45"/>
    </row>
    <row r="71" spans="1:3" s="39" customFormat="1" ht="18.75">
      <c r="A71" s="53"/>
      <c r="B71" s="54"/>
      <c r="C71" s="45"/>
    </row>
    <row r="72" spans="1:3" s="39" customFormat="1" ht="18.75">
      <c r="A72" s="53"/>
      <c r="B72" s="54"/>
      <c r="C72" s="45"/>
    </row>
    <row r="73" spans="1:3" s="39" customFormat="1" ht="18.75">
      <c r="A73" s="53"/>
      <c r="B73" s="54"/>
      <c r="C73" s="45"/>
    </row>
    <row r="74" spans="1:3" s="39" customFormat="1" ht="18.75">
      <c r="A74" s="53"/>
      <c r="B74" s="54"/>
      <c r="C74" s="45"/>
    </row>
    <row r="75" spans="1:3" s="39" customFormat="1" ht="18.75">
      <c r="A75" s="53"/>
      <c r="B75" s="54"/>
      <c r="C75" s="45"/>
    </row>
    <row r="76" spans="1:3" s="39" customFormat="1" ht="18.75">
      <c r="A76" s="53"/>
      <c r="B76" s="54"/>
      <c r="C76" s="45"/>
    </row>
    <row r="77" spans="1:3" s="39" customFormat="1" ht="18.75">
      <c r="A77" s="53"/>
      <c r="B77" s="54"/>
      <c r="C77" s="45"/>
    </row>
    <row r="78" spans="1:3" s="39" customFormat="1" ht="18.75">
      <c r="A78" s="53"/>
      <c r="B78" s="54"/>
      <c r="C78" s="45"/>
    </row>
    <row r="79" spans="1:3" s="39" customFormat="1" ht="18.75">
      <c r="A79" s="53"/>
      <c r="B79" s="54"/>
      <c r="C79" s="45"/>
    </row>
    <row r="80" spans="1:3" s="39" customFormat="1" ht="18.75">
      <c r="A80" s="53"/>
      <c r="B80" s="54"/>
      <c r="C80" s="45"/>
    </row>
    <row r="81" spans="1:3" s="39" customFormat="1" ht="18.75">
      <c r="A81" s="53"/>
      <c r="B81" s="54"/>
      <c r="C81" s="45"/>
    </row>
    <row r="82" spans="1:3" s="39" customFormat="1" ht="18.75">
      <c r="A82" s="53"/>
      <c r="B82" s="54"/>
      <c r="C82" s="45"/>
    </row>
    <row r="83" spans="1:3">
      <c r="B83" s="35"/>
    </row>
    <row r="84" spans="1:3">
      <c r="B84" s="35"/>
    </row>
    <row r="85" spans="1:3">
      <c r="B85" s="35"/>
    </row>
    <row r="86" spans="1:3">
      <c r="B86" s="35"/>
    </row>
    <row r="87" spans="1:3">
      <c r="B87" s="35"/>
    </row>
    <row r="88" spans="1:3">
      <c r="B88" s="35"/>
    </row>
    <row r="89" spans="1:3">
      <c r="B89" s="35"/>
    </row>
    <row r="90" spans="1:3">
      <c r="B90" s="35"/>
    </row>
    <row r="91" spans="1:3">
      <c r="B91" s="35"/>
    </row>
    <row r="92" spans="1:3">
      <c r="B92" s="35"/>
    </row>
    <row r="93" spans="1:3">
      <c r="B93" s="35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</sheetData>
  <mergeCells count="2">
    <mergeCell ref="A3:C3"/>
    <mergeCell ref="B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0"/>
  <sheetViews>
    <sheetView workbookViewId="0">
      <selection activeCell="D2" sqref="D2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306" t="s">
        <v>55</v>
      </c>
      <c r="C1" s="306"/>
      <c r="D1" s="306"/>
    </row>
    <row r="2" spans="1:5" ht="24" customHeight="1">
      <c r="C2" s="26"/>
    </row>
    <row r="3" spans="1:5" ht="64.5" customHeight="1">
      <c r="A3" s="274" t="s">
        <v>402</v>
      </c>
      <c r="B3" s="274"/>
      <c r="C3" s="274"/>
      <c r="D3" s="25"/>
      <c r="E3" s="36"/>
    </row>
    <row r="4" spans="1:5" s="37" customFormat="1" ht="15.75">
      <c r="A4" s="25"/>
      <c r="B4" s="34"/>
      <c r="C4" s="305" t="s">
        <v>195</v>
      </c>
      <c r="D4" s="305"/>
      <c r="E4" s="36"/>
    </row>
    <row r="5" spans="1:5" s="38" customFormat="1" ht="81" customHeight="1">
      <c r="A5" s="63" t="s">
        <v>127</v>
      </c>
      <c r="B5" s="63" t="s">
        <v>212</v>
      </c>
      <c r="C5" s="63" t="s">
        <v>326</v>
      </c>
      <c r="D5" s="63" t="s">
        <v>403</v>
      </c>
    </row>
    <row r="6" spans="1:5" s="37" customFormat="1" ht="15.75">
      <c r="A6" s="63">
        <v>1</v>
      </c>
      <c r="B6" s="153">
        <v>2</v>
      </c>
      <c r="C6" s="63">
        <v>3</v>
      </c>
      <c r="D6" s="63">
        <v>4</v>
      </c>
    </row>
    <row r="7" spans="1:5" s="45" customFormat="1" ht="18.75">
      <c r="A7" s="154" t="s">
        <v>126</v>
      </c>
      <c r="B7" s="145" t="s">
        <v>133</v>
      </c>
      <c r="C7" s="204">
        <f>'Приложение 8'!J7</f>
        <v>3050.2799999999997</v>
      </c>
      <c r="D7" s="204">
        <f>'Приложение 8'!K7</f>
        <v>3050.2799999999997</v>
      </c>
    </row>
    <row r="8" spans="1:5" s="45" customFormat="1" ht="25.5">
      <c r="A8" s="154" t="s">
        <v>125</v>
      </c>
      <c r="B8" s="145" t="s">
        <v>183</v>
      </c>
      <c r="C8" s="204">
        <f>'Приложение 8'!J8</f>
        <v>886.87</v>
      </c>
      <c r="D8" s="204">
        <f>'Приложение 8'!K8</f>
        <v>886.87</v>
      </c>
    </row>
    <row r="9" spans="1:5" s="45" customFormat="1" ht="25.5">
      <c r="A9" s="154" t="s">
        <v>124</v>
      </c>
      <c r="B9" s="145" t="s">
        <v>134</v>
      </c>
      <c r="C9" s="203">
        <f>'Приложение 8'!J14</f>
        <v>753.35</v>
      </c>
      <c r="D9" s="203">
        <f>'Приложение 8'!K14</f>
        <v>753.35</v>
      </c>
    </row>
    <row r="10" spans="1:5" s="45" customFormat="1" ht="25.5">
      <c r="A10" s="154" t="s">
        <v>123</v>
      </c>
      <c r="B10" s="145" t="s">
        <v>135</v>
      </c>
      <c r="C10" s="204">
        <f>'Приложение 8'!J20</f>
        <v>1401.06</v>
      </c>
      <c r="D10" s="204">
        <f>'Приложение 8'!K20</f>
        <v>1401.06</v>
      </c>
    </row>
    <row r="11" spans="1:5" s="45" customFormat="1" ht="18.75">
      <c r="A11" s="154" t="s">
        <v>373</v>
      </c>
      <c r="B11" s="145" t="s">
        <v>374</v>
      </c>
      <c r="C11" s="204">
        <f>'Приложение 8'!J33</f>
        <v>9</v>
      </c>
      <c r="D11" s="204">
        <f>'Приложение 8'!K33</f>
        <v>9</v>
      </c>
    </row>
    <row r="12" spans="1:5" s="45" customFormat="1" ht="18.75">
      <c r="A12" s="154" t="s">
        <v>121</v>
      </c>
      <c r="B12" s="145" t="s">
        <v>136</v>
      </c>
      <c r="C12" s="204">
        <f>'Приложение 8'!J37</f>
        <v>108.1</v>
      </c>
      <c r="D12" s="204">
        <f>'Приложение 8'!K37</f>
        <v>112</v>
      </c>
    </row>
    <row r="13" spans="1:5" s="45" customFormat="1" ht="18.75">
      <c r="A13" s="154" t="s">
        <v>137</v>
      </c>
      <c r="B13" s="145" t="s">
        <v>138</v>
      </c>
      <c r="C13" s="204">
        <f>'Приложение 8'!J37</f>
        <v>108.1</v>
      </c>
      <c r="D13" s="204">
        <f>'Приложение 8'!K37</f>
        <v>112</v>
      </c>
    </row>
    <row r="14" spans="1:5" s="45" customFormat="1" ht="18.75" hidden="1">
      <c r="A14" s="154" t="s">
        <v>120</v>
      </c>
      <c r="B14" s="145" t="s">
        <v>139</v>
      </c>
      <c r="C14" s="64"/>
      <c r="D14" s="64"/>
    </row>
    <row r="15" spans="1:5" s="45" customFormat="1" ht="25.5" hidden="1">
      <c r="A15" s="154" t="s">
        <v>186</v>
      </c>
      <c r="B15" s="145" t="s">
        <v>141</v>
      </c>
      <c r="C15" s="64"/>
      <c r="D15" s="64"/>
    </row>
    <row r="16" spans="1:5" s="45" customFormat="1" ht="18.75" hidden="1">
      <c r="A16" s="154" t="s">
        <v>118</v>
      </c>
      <c r="B16" s="145" t="s">
        <v>142</v>
      </c>
      <c r="C16" s="64"/>
      <c r="D16" s="64"/>
    </row>
    <row r="17" spans="1:4" s="45" customFormat="1" ht="18.75" hidden="1">
      <c r="A17" s="154" t="s">
        <v>117</v>
      </c>
      <c r="B17" s="145" t="s">
        <v>143</v>
      </c>
      <c r="C17" s="65" t="e">
        <f>C18+C19</f>
        <v>#REF!</v>
      </c>
      <c r="D17" s="65" t="e">
        <f>D18+D19</f>
        <v>#REF!</v>
      </c>
    </row>
    <row r="18" spans="1:4" s="45" customFormat="1" ht="18.75" hidden="1">
      <c r="A18" s="154" t="s">
        <v>116</v>
      </c>
      <c r="B18" s="145" t="s">
        <v>144</v>
      </c>
      <c r="C18" s="65" t="e">
        <f>#REF!</f>
        <v>#REF!</v>
      </c>
      <c r="D18" s="65" t="e">
        <f>#REF!</f>
        <v>#REF!</v>
      </c>
    </row>
    <row r="19" spans="1:4" s="45" customFormat="1" ht="18.75" hidden="1">
      <c r="A19" s="154" t="s">
        <v>115</v>
      </c>
      <c r="B19" s="145" t="s">
        <v>321</v>
      </c>
      <c r="C19" s="65" t="e">
        <f>#REF!</f>
        <v>#REF!</v>
      </c>
      <c r="D19" s="65" t="e">
        <f>#REF!</f>
        <v>#REF!</v>
      </c>
    </row>
    <row r="20" spans="1:4" s="45" customFormat="1" ht="18.75" hidden="1">
      <c r="A20" s="154" t="s">
        <v>147</v>
      </c>
      <c r="B20" s="145" t="s">
        <v>148</v>
      </c>
      <c r="C20" s="64"/>
      <c r="D20" s="64"/>
    </row>
    <row r="21" spans="1:4" s="45" customFormat="1" ht="18.75" hidden="1">
      <c r="A21" s="154" t="s">
        <v>149</v>
      </c>
      <c r="B21" s="145" t="s">
        <v>150</v>
      </c>
      <c r="C21" s="64"/>
      <c r="D21" s="64"/>
    </row>
    <row r="22" spans="1:4" s="45" customFormat="1" ht="18.75" hidden="1">
      <c r="A22" s="154" t="s">
        <v>114</v>
      </c>
      <c r="B22" s="145" t="s">
        <v>151</v>
      </c>
      <c r="C22" s="64"/>
      <c r="D22" s="64"/>
    </row>
    <row r="23" spans="1:4" s="39" customFormat="1" ht="18">
      <c r="A23" s="64" t="s">
        <v>13</v>
      </c>
      <c r="B23" s="145" t="s">
        <v>19</v>
      </c>
      <c r="C23" s="238">
        <f>'Приложение 8'!J42</f>
        <v>1</v>
      </c>
      <c r="D23" s="238">
        <f>'Приложение 8'!K42</f>
        <v>1</v>
      </c>
    </row>
    <row r="24" spans="1:4" s="45" customFormat="1" ht="18.75">
      <c r="A24" s="154" t="s">
        <v>113</v>
      </c>
      <c r="B24" s="145" t="s">
        <v>152</v>
      </c>
      <c r="C24" s="204">
        <f>'Приложение 8'!J45</f>
        <v>0</v>
      </c>
      <c r="D24" s="204">
        <f>'Приложение 8'!K45</f>
        <v>0</v>
      </c>
    </row>
    <row r="25" spans="1:4" s="45" customFormat="1" ht="18.75" hidden="1">
      <c r="A25" s="154" t="s">
        <v>112</v>
      </c>
      <c r="B25" s="145" t="s">
        <v>153</v>
      </c>
      <c r="C25" s="64"/>
      <c r="D25" s="64"/>
    </row>
    <row r="26" spans="1:4" s="45" customFormat="1" ht="18.75" hidden="1">
      <c r="A26" s="154" t="s">
        <v>111</v>
      </c>
      <c r="B26" s="145" t="s">
        <v>154</v>
      </c>
      <c r="C26" s="65"/>
      <c r="D26" s="65"/>
    </row>
    <row r="27" spans="1:4" s="45" customFormat="1" ht="18.75">
      <c r="A27" s="154" t="s">
        <v>110</v>
      </c>
      <c r="B27" s="145" t="s">
        <v>155</v>
      </c>
      <c r="C27" s="203">
        <f>'Приложение 8'!J46</f>
        <v>0</v>
      </c>
      <c r="D27" s="203">
        <f>'Приложение 8'!K46</f>
        <v>0</v>
      </c>
    </row>
    <row r="28" spans="1:4" s="45" customFormat="1" ht="18.75" hidden="1">
      <c r="A28" s="154" t="s">
        <v>109</v>
      </c>
      <c r="B28" s="145" t="s">
        <v>156</v>
      </c>
      <c r="C28" s="64"/>
      <c r="D28" s="64"/>
    </row>
    <row r="29" spans="1:4" s="45" customFormat="1" ht="18.75" hidden="1">
      <c r="A29" s="154" t="s">
        <v>157</v>
      </c>
      <c r="B29" s="145" t="s">
        <v>158</v>
      </c>
      <c r="C29" s="64"/>
      <c r="D29" s="64"/>
    </row>
    <row r="30" spans="1:4" s="45" customFormat="1" ht="18.75" hidden="1">
      <c r="A30" s="154" t="s">
        <v>159</v>
      </c>
      <c r="B30" s="145" t="s">
        <v>160</v>
      </c>
      <c r="C30" s="64"/>
      <c r="D30" s="64"/>
    </row>
    <row r="31" spans="1:4" s="45" customFormat="1" ht="18.75" hidden="1">
      <c r="A31" s="154" t="s">
        <v>108</v>
      </c>
      <c r="B31" s="145" t="s">
        <v>161</v>
      </c>
      <c r="C31" s="64"/>
      <c r="D31" s="64"/>
    </row>
    <row r="32" spans="1:4" s="45" customFormat="1" ht="18.75">
      <c r="A32" s="154" t="s">
        <v>187</v>
      </c>
      <c r="B32" s="145" t="s">
        <v>162</v>
      </c>
      <c r="C32" s="204">
        <f>'Приложение 8'!J58</f>
        <v>288.12</v>
      </c>
      <c r="D32" s="204">
        <f>'Приложение 8'!K58</f>
        <v>200.48</v>
      </c>
    </row>
    <row r="33" spans="1:4" s="45" customFormat="1" ht="18.75">
      <c r="A33" s="154" t="s">
        <v>107</v>
      </c>
      <c r="B33" s="145" t="s">
        <v>163</v>
      </c>
      <c r="C33" s="204">
        <f>'Приложение 8'!J59</f>
        <v>288.12</v>
      </c>
      <c r="D33" s="204">
        <f>'Приложение 8'!K59</f>
        <v>200.48</v>
      </c>
    </row>
    <row r="34" spans="1:4" s="45" customFormat="1" ht="18.75" hidden="1">
      <c r="A34" s="154" t="s">
        <v>188</v>
      </c>
      <c r="B34" s="145" t="s">
        <v>164</v>
      </c>
      <c r="C34" s="64"/>
      <c r="D34" s="64"/>
    </row>
    <row r="35" spans="1:4" s="45" customFormat="1" ht="18.75" hidden="1">
      <c r="A35" s="154" t="s">
        <v>105</v>
      </c>
      <c r="B35" s="145" t="s">
        <v>165</v>
      </c>
      <c r="C35" s="64"/>
      <c r="D35" s="64"/>
    </row>
    <row r="36" spans="1:4" s="45" customFormat="1" ht="18.75" hidden="1">
      <c r="A36" s="154" t="s">
        <v>189</v>
      </c>
      <c r="B36" s="145" t="s">
        <v>166</v>
      </c>
      <c r="C36" s="64"/>
      <c r="D36" s="64"/>
    </row>
    <row r="37" spans="1:4" s="45" customFormat="1" ht="18.75" hidden="1">
      <c r="A37" s="154" t="s">
        <v>104</v>
      </c>
      <c r="B37" s="145" t="s">
        <v>167</v>
      </c>
      <c r="C37" s="64"/>
      <c r="D37" s="64"/>
    </row>
    <row r="38" spans="1:4" s="45" customFormat="1" ht="18.75" hidden="1">
      <c r="A38" s="154" t="s">
        <v>103</v>
      </c>
      <c r="B38" s="145" t="s">
        <v>168</v>
      </c>
      <c r="C38" s="64"/>
      <c r="D38" s="64"/>
    </row>
    <row r="39" spans="1:4" s="45" customFormat="1" ht="18.75" hidden="1">
      <c r="A39" s="154" t="s">
        <v>102</v>
      </c>
      <c r="B39" s="145" t="s">
        <v>169</v>
      </c>
      <c r="C39" s="64"/>
      <c r="D39" s="64"/>
    </row>
    <row r="40" spans="1:4" s="45" customFormat="1" ht="18.75" hidden="1">
      <c r="A40" s="154" t="s">
        <v>101</v>
      </c>
      <c r="B40" s="145" t="s">
        <v>170</v>
      </c>
      <c r="C40" s="64"/>
      <c r="D40" s="64"/>
    </row>
    <row r="41" spans="1:4" s="45" customFormat="1" ht="18.75">
      <c r="A41" s="89" t="s">
        <v>242</v>
      </c>
      <c r="B41" s="87" t="s">
        <v>258</v>
      </c>
      <c r="C41" s="204">
        <f>'Приложение 8'!J74</f>
        <v>88.4</v>
      </c>
      <c r="D41" s="204">
        <f>'Приложение 8'!K74</f>
        <v>177.04</v>
      </c>
    </row>
    <row r="42" spans="1:4" s="45" customFormat="1" ht="18.75" hidden="1">
      <c r="A42" s="154" t="s">
        <v>171</v>
      </c>
      <c r="B42" s="145" t="s">
        <v>172</v>
      </c>
      <c r="C42" s="64"/>
      <c r="D42" s="64"/>
    </row>
    <row r="43" spans="1:4" s="45" customFormat="1" ht="18.75" hidden="1">
      <c r="A43" s="154" t="s">
        <v>190</v>
      </c>
      <c r="B43" s="145" t="s">
        <v>191</v>
      </c>
      <c r="C43" s="64"/>
      <c r="D43" s="64"/>
    </row>
    <row r="44" spans="1:4" s="45" customFormat="1" ht="18.75" hidden="1">
      <c r="A44" s="154" t="s">
        <v>106</v>
      </c>
      <c r="B44" s="145" t="s">
        <v>173</v>
      </c>
      <c r="C44" s="64"/>
      <c r="D44" s="64"/>
    </row>
    <row r="45" spans="1:4" s="45" customFormat="1" ht="18.75" hidden="1">
      <c r="A45" s="154" t="s">
        <v>174</v>
      </c>
      <c r="B45" s="145" t="s">
        <v>175</v>
      </c>
      <c r="C45" s="64"/>
      <c r="D45" s="64"/>
    </row>
    <row r="46" spans="1:4" s="45" customFormat="1" ht="18.75" hidden="1">
      <c r="A46" s="154" t="s">
        <v>192</v>
      </c>
      <c r="B46" s="145" t="s">
        <v>176</v>
      </c>
      <c r="C46" s="64"/>
      <c r="D46" s="64"/>
    </row>
    <row r="47" spans="1:4" s="45" customFormat="1" ht="25.5" hidden="1">
      <c r="A47" s="154" t="s">
        <v>193</v>
      </c>
      <c r="B47" s="145" t="s">
        <v>177</v>
      </c>
      <c r="C47" s="64"/>
      <c r="D47" s="64"/>
    </row>
    <row r="48" spans="1:4" s="45" customFormat="1" ht="25.5" hidden="1">
      <c r="A48" s="154" t="s">
        <v>178</v>
      </c>
      <c r="B48" s="145" t="s">
        <v>179</v>
      </c>
      <c r="C48" s="64"/>
      <c r="D48" s="64"/>
    </row>
    <row r="49" spans="1:4" s="45" customFormat="1" ht="18.75" hidden="1">
      <c r="A49" s="154" t="s">
        <v>180</v>
      </c>
      <c r="B49" s="145" t="s">
        <v>181</v>
      </c>
      <c r="C49" s="64"/>
      <c r="D49" s="64"/>
    </row>
    <row r="50" spans="1:4" s="45" customFormat="1" ht="18.75" hidden="1">
      <c r="A50" s="154" t="s">
        <v>194</v>
      </c>
      <c r="B50" s="145" t="s">
        <v>182</v>
      </c>
      <c r="C50" s="64"/>
      <c r="D50" s="64"/>
    </row>
    <row r="51" spans="1:4" s="45" customFormat="1" ht="18.75">
      <c r="A51" s="155" t="s">
        <v>100</v>
      </c>
      <c r="B51" s="156"/>
      <c r="C51" s="157">
        <f>C7+C12+C23+C24+C32+C41</f>
        <v>3535.8999999999996</v>
      </c>
      <c r="D51" s="157">
        <f>D7+D12+D23+D24+D32+D41</f>
        <v>3540.7999999999997</v>
      </c>
    </row>
    <row r="52" spans="1:4" s="45" customFormat="1" ht="18.75">
      <c r="A52" s="76"/>
      <c r="B52" s="77"/>
      <c r="C52" s="78"/>
      <c r="D52" s="78"/>
    </row>
    <row r="53" spans="1:4" s="45" customFormat="1" ht="18.75">
      <c r="A53" s="76"/>
      <c r="B53" s="77"/>
      <c r="C53" s="78"/>
      <c r="D53" s="78"/>
    </row>
    <row r="54" spans="1:4" s="45" customFormat="1" ht="18.75">
      <c r="A54" s="76"/>
      <c r="B54" s="77"/>
      <c r="C54" s="78"/>
      <c r="D54" s="78"/>
    </row>
    <row r="55" spans="1:4" s="45" customFormat="1" ht="18.75">
      <c r="A55" s="76"/>
      <c r="B55" s="77"/>
      <c r="C55" s="78"/>
      <c r="D55" s="78"/>
    </row>
    <row r="56" spans="1:4" s="45" customFormat="1" ht="18.75">
      <c r="A56" s="76"/>
      <c r="B56" s="77"/>
      <c r="C56" s="78"/>
      <c r="D56" s="78"/>
    </row>
    <row r="57" spans="1:4" s="45" customFormat="1" ht="18.75">
      <c r="A57" s="76"/>
      <c r="B57" s="77"/>
      <c r="C57" s="78"/>
      <c r="D57" s="78"/>
    </row>
    <row r="58" spans="1:4" s="45" customFormat="1" ht="18.75">
      <c r="A58" s="79"/>
      <c r="B58" s="80"/>
      <c r="C58" s="78"/>
      <c r="D58" s="78"/>
    </row>
    <row r="59" spans="1:4">
      <c r="B59" s="35"/>
    </row>
    <row r="60" spans="1:4">
      <c r="B60" s="35"/>
    </row>
    <row r="61" spans="1:4">
      <c r="B61" s="35"/>
    </row>
    <row r="62" spans="1:4">
      <c r="B62" s="35"/>
    </row>
    <row r="63" spans="1:4">
      <c r="B63" s="35"/>
    </row>
    <row r="64" spans="1:4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3"/>
  <sheetViews>
    <sheetView workbookViewId="0">
      <selection activeCell="J3" sqref="J3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customWidth="1"/>
    <col min="10" max="10" width="17.140625" style="131" customWidth="1"/>
    <col min="11" max="11" width="9.140625" style="30" hidden="1" customWidth="1"/>
    <col min="12" max="254" width="9.140625" style="30" customWidth="1"/>
    <col min="255" max="255" width="3.5703125" style="30" customWidth="1"/>
    <col min="256" max="16384" width="36" style="30"/>
  </cols>
  <sheetData>
    <row r="1" spans="1:13" ht="84.75" customHeight="1">
      <c r="A1" s="23"/>
      <c r="B1" s="23"/>
      <c r="C1" s="23"/>
      <c r="E1" s="285" t="s">
        <v>56</v>
      </c>
      <c r="F1" s="285"/>
      <c r="G1" s="285"/>
      <c r="H1" s="285"/>
      <c r="I1" s="285"/>
      <c r="J1" s="285"/>
      <c r="K1" s="285"/>
      <c r="L1" s="307"/>
      <c r="M1" s="307"/>
    </row>
    <row r="2" spans="1:13" ht="16.5" customHeight="1">
      <c r="B2" s="28"/>
      <c r="G2" s="90"/>
      <c r="H2" s="109"/>
      <c r="I2" s="109"/>
      <c r="J2" s="109"/>
    </row>
    <row r="3" spans="1:13" s="32" customFormat="1" ht="47.25" customHeight="1">
      <c r="A3" s="308" t="s">
        <v>404</v>
      </c>
      <c r="B3" s="308"/>
      <c r="C3" s="308"/>
      <c r="D3" s="308"/>
      <c r="E3" s="308"/>
      <c r="F3" s="308"/>
      <c r="G3" s="308"/>
      <c r="H3" s="308"/>
      <c r="I3" s="309"/>
      <c r="J3" s="110"/>
    </row>
    <row r="4" spans="1:13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58" t="s">
        <v>363</v>
      </c>
    </row>
    <row r="5" spans="1:13" s="57" customFormat="1" ht="81.75" customHeight="1">
      <c r="A5" s="73" t="s">
        <v>128</v>
      </c>
      <c r="B5" s="73"/>
      <c r="C5" s="82" t="s">
        <v>213</v>
      </c>
      <c r="D5" s="82" t="s">
        <v>214</v>
      </c>
      <c r="E5" s="82" t="s">
        <v>215</v>
      </c>
      <c r="F5" s="82" t="s">
        <v>216</v>
      </c>
      <c r="G5" s="83" t="s">
        <v>73</v>
      </c>
      <c r="H5" s="114" t="s">
        <v>24</v>
      </c>
      <c r="I5" s="116" t="s">
        <v>73</v>
      </c>
      <c r="J5" s="116" t="s">
        <v>325</v>
      </c>
    </row>
    <row r="6" spans="1:13" s="56" customFormat="1">
      <c r="A6" s="115">
        <v>1</v>
      </c>
      <c r="B6" s="115">
        <v>2</v>
      </c>
      <c r="C6" s="82" t="s">
        <v>129</v>
      </c>
      <c r="D6" s="82" t="s">
        <v>130</v>
      </c>
      <c r="E6" s="82" t="s">
        <v>131</v>
      </c>
      <c r="F6" s="82" t="s">
        <v>132</v>
      </c>
      <c r="G6" s="115">
        <v>7</v>
      </c>
      <c r="H6" s="116">
        <v>8</v>
      </c>
      <c r="I6" s="116">
        <v>7</v>
      </c>
      <c r="J6" s="159">
        <v>7</v>
      </c>
    </row>
    <row r="7" spans="1:13" s="31" customFormat="1">
      <c r="A7" s="198" t="s">
        <v>217</v>
      </c>
      <c r="B7" s="199" t="s">
        <v>218</v>
      </c>
      <c r="C7" s="199" t="s">
        <v>219</v>
      </c>
      <c r="D7" s="199" t="s">
        <v>328</v>
      </c>
      <c r="E7" s="199" t="s">
        <v>327</v>
      </c>
      <c r="F7" s="200"/>
      <c r="G7" s="201" t="e">
        <f>G8+G20+G33</f>
        <v>#REF!</v>
      </c>
      <c r="H7" s="218">
        <f>H8+H14+H20+H33</f>
        <v>2461.91</v>
      </c>
      <c r="I7" s="202">
        <f>J7-H7</f>
        <v>622.29222000000027</v>
      </c>
      <c r="J7" s="218">
        <f>J8+J14+J20+J33</f>
        <v>3084.2022200000001</v>
      </c>
    </row>
    <row r="8" spans="1:13" s="33" customFormat="1" ht="34.5" customHeight="1">
      <c r="A8" s="85" t="s">
        <v>220</v>
      </c>
      <c r="B8" s="82" t="s">
        <v>218</v>
      </c>
      <c r="C8" s="82" t="s">
        <v>219</v>
      </c>
      <c r="D8" s="82" t="s">
        <v>221</v>
      </c>
      <c r="E8" s="82" t="s">
        <v>327</v>
      </c>
      <c r="F8" s="83" t="s">
        <v>248</v>
      </c>
      <c r="G8" s="84" t="e">
        <f>#REF!+G9</f>
        <v>#REF!</v>
      </c>
      <c r="H8" s="114">
        <f>H9</f>
        <v>779.37</v>
      </c>
      <c r="I8" s="114">
        <f t="shared" ref="I8:I57" si="0">J8-H8</f>
        <v>107.50216</v>
      </c>
      <c r="J8" s="114">
        <f>J9</f>
        <v>886.87216000000001</v>
      </c>
    </row>
    <row r="9" spans="1:13" s="31" customFormat="1" ht="50.25" customHeight="1">
      <c r="A9" s="86" t="s">
        <v>380</v>
      </c>
      <c r="B9" s="87" t="s">
        <v>218</v>
      </c>
      <c r="C9" s="87" t="s">
        <v>219</v>
      </c>
      <c r="D9" s="87" t="s">
        <v>221</v>
      </c>
      <c r="E9" s="87" t="s">
        <v>329</v>
      </c>
      <c r="F9" s="87" t="s">
        <v>248</v>
      </c>
      <c r="G9" s="84">
        <f>G10</f>
        <v>500</v>
      </c>
      <c r="H9" s="114">
        <f>H10</f>
        <v>779.37</v>
      </c>
      <c r="I9" s="114">
        <f t="shared" si="0"/>
        <v>107.50216</v>
      </c>
      <c r="J9" s="114">
        <f>J10</f>
        <v>886.87216000000001</v>
      </c>
    </row>
    <row r="10" spans="1:13" s="31" customFormat="1" ht="17.25" customHeight="1">
      <c r="A10" s="86" t="s">
        <v>224</v>
      </c>
      <c r="B10" s="87" t="s">
        <v>218</v>
      </c>
      <c r="C10" s="87" t="s">
        <v>219</v>
      </c>
      <c r="D10" s="87" t="s">
        <v>221</v>
      </c>
      <c r="E10" s="87" t="s">
        <v>337</v>
      </c>
      <c r="F10" s="87"/>
      <c r="G10" s="84">
        <f>G12+G13</f>
        <v>500</v>
      </c>
      <c r="H10" s="114">
        <f>H12+H13</f>
        <v>779.37</v>
      </c>
      <c r="I10" s="114">
        <f t="shared" si="0"/>
        <v>107.50216</v>
      </c>
      <c r="J10" s="114">
        <f>J12+J13</f>
        <v>886.87216000000001</v>
      </c>
    </row>
    <row r="11" spans="1:13" s="31" customFormat="1" ht="25.5">
      <c r="A11" s="86" t="s">
        <v>381</v>
      </c>
      <c r="B11" s="87" t="s">
        <v>218</v>
      </c>
      <c r="C11" s="87" t="s">
        <v>219</v>
      </c>
      <c r="D11" s="87" t="s">
        <v>221</v>
      </c>
      <c r="E11" s="87" t="s">
        <v>338</v>
      </c>
      <c r="F11" s="87"/>
      <c r="G11" s="118"/>
      <c r="H11" s="114">
        <f>H12+H13</f>
        <v>779.37</v>
      </c>
      <c r="I11" s="114">
        <f t="shared" si="0"/>
        <v>107.50216</v>
      </c>
      <c r="J11" s="114">
        <f>J12+J13</f>
        <v>886.87216000000001</v>
      </c>
    </row>
    <row r="12" spans="1:13" s="31" customFormat="1">
      <c r="A12" s="86" t="s">
        <v>339</v>
      </c>
      <c r="B12" s="87" t="s">
        <v>218</v>
      </c>
      <c r="C12" s="87" t="s">
        <v>219</v>
      </c>
      <c r="D12" s="87" t="s">
        <v>221</v>
      </c>
      <c r="E12" s="87" t="s">
        <v>338</v>
      </c>
      <c r="F12" s="87" t="s">
        <v>223</v>
      </c>
      <c r="G12" s="118">
        <v>500</v>
      </c>
      <c r="H12" s="114">
        <v>598.6</v>
      </c>
      <c r="I12" s="114">
        <f t="shared" si="0"/>
        <v>113.53215999999998</v>
      </c>
      <c r="J12" s="114">
        <v>712.13216</v>
      </c>
      <c r="M12" s="30"/>
    </row>
    <row r="13" spans="1:13" s="31" customFormat="1">
      <c r="A13" s="86" t="s">
        <v>340</v>
      </c>
      <c r="B13" s="87" t="s">
        <v>218</v>
      </c>
      <c r="C13" s="87" t="s">
        <v>219</v>
      </c>
      <c r="D13" s="87" t="s">
        <v>221</v>
      </c>
      <c r="E13" s="87" t="s">
        <v>338</v>
      </c>
      <c r="F13" s="87" t="s">
        <v>330</v>
      </c>
      <c r="G13" s="118"/>
      <c r="H13" s="114">
        <v>180.77</v>
      </c>
      <c r="I13" s="114">
        <f t="shared" si="0"/>
        <v>-6.0300000000000011</v>
      </c>
      <c r="J13" s="114">
        <v>174.74</v>
      </c>
      <c r="M13" s="30"/>
    </row>
    <row r="14" spans="1:13" s="58" customFormat="1" ht="38.25">
      <c r="A14" s="119" t="s">
        <v>124</v>
      </c>
      <c r="B14" s="87" t="s">
        <v>218</v>
      </c>
      <c r="C14" s="120" t="s">
        <v>225</v>
      </c>
      <c r="D14" s="120" t="s">
        <v>226</v>
      </c>
      <c r="E14" s="120" t="s">
        <v>327</v>
      </c>
      <c r="F14" s="120" t="s">
        <v>248</v>
      </c>
      <c r="G14" s="84"/>
      <c r="H14" s="114">
        <f>H15</f>
        <v>470.72</v>
      </c>
      <c r="I14" s="114">
        <f>J1</f>
        <v>0</v>
      </c>
      <c r="J14" s="114">
        <f>J15</f>
        <v>753.34738000000004</v>
      </c>
      <c r="K14" s="31"/>
    </row>
    <row r="15" spans="1:13" s="58" customFormat="1" ht="42.75" customHeight="1">
      <c r="A15" s="119" t="s">
        <v>382</v>
      </c>
      <c r="B15" s="87" t="s">
        <v>218</v>
      </c>
      <c r="C15" s="122" t="s">
        <v>219</v>
      </c>
      <c r="D15" s="122" t="s">
        <v>226</v>
      </c>
      <c r="E15" s="123" t="s">
        <v>329</v>
      </c>
      <c r="F15" s="88" t="s">
        <v>328</v>
      </c>
      <c r="G15" s="84"/>
      <c r="H15" s="114">
        <f>H16</f>
        <v>470.72</v>
      </c>
      <c r="I15" s="114"/>
      <c r="J15" s="114">
        <f>J16</f>
        <v>753.34738000000004</v>
      </c>
      <c r="K15" s="31"/>
    </row>
    <row r="16" spans="1:13" s="58" customFormat="1" ht="30" customHeight="1">
      <c r="A16" s="121" t="s">
        <v>227</v>
      </c>
      <c r="B16" s="87" t="s">
        <v>218</v>
      </c>
      <c r="C16" s="122" t="s">
        <v>219</v>
      </c>
      <c r="D16" s="122" t="s">
        <v>226</v>
      </c>
      <c r="E16" s="123" t="s">
        <v>337</v>
      </c>
      <c r="F16" s="88"/>
      <c r="G16" s="84"/>
      <c r="H16" s="114">
        <f>H17</f>
        <v>470.72</v>
      </c>
      <c r="I16" s="114"/>
      <c r="J16" s="114">
        <f>J17</f>
        <v>753.34738000000004</v>
      </c>
      <c r="K16" s="31"/>
    </row>
    <row r="17" spans="1:11" s="58" customFormat="1" ht="40.5" customHeight="1">
      <c r="A17" s="121" t="s">
        <v>383</v>
      </c>
      <c r="B17" s="87" t="s">
        <v>218</v>
      </c>
      <c r="C17" s="122" t="s">
        <v>219</v>
      </c>
      <c r="D17" s="122" t="s">
        <v>226</v>
      </c>
      <c r="E17" s="123" t="s">
        <v>337</v>
      </c>
      <c r="F17" s="88"/>
      <c r="G17" s="84"/>
      <c r="H17" s="114">
        <f>H18+H19</f>
        <v>470.72</v>
      </c>
      <c r="I17" s="114"/>
      <c r="J17" s="114">
        <f>J18+J19</f>
        <v>753.34738000000004</v>
      </c>
      <c r="K17" s="31"/>
    </row>
    <row r="18" spans="1:11" s="58" customFormat="1" ht="40.5" customHeight="1">
      <c r="A18" s="121" t="s">
        <v>339</v>
      </c>
      <c r="B18" s="87" t="s">
        <v>218</v>
      </c>
      <c r="C18" s="122" t="s">
        <v>219</v>
      </c>
      <c r="D18" s="122" t="s">
        <v>226</v>
      </c>
      <c r="E18" s="123" t="s">
        <v>361</v>
      </c>
      <c r="F18" s="88" t="s">
        <v>223</v>
      </c>
      <c r="G18" s="84"/>
      <c r="H18" s="114">
        <v>361.54</v>
      </c>
      <c r="I18" s="114"/>
      <c r="J18" s="114">
        <v>578.60738000000003</v>
      </c>
      <c r="K18" s="31"/>
    </row>
    <row r="19" spans="1:11" s="58" customFormat="1" ht="40.5" customHeight="1">
      <c r="A19" s="121" t="s">
        <v>362</v>
      </c>
      <c r="B19" s="87" t="s">
        <v>218</v>
      </c>
      <c r="C19" s="122" t="s">
        <v>219</v>
      </c>
      <c r="D19" s="122" t="s">
        <v>226</v>
      </c>
      <c r="E19" s="123" t="s">
        <v>361</v>
      </c>
      <c r="F19" s="88" t="s">
        <v>330</v>
      </c>
      <c r="G19" s="84"/>
      <c r="H19" s="114">
        <v>109.18</v>
      </c>
      <c r="I19" s="114"/>
      <c r="J19" s="114">
        <v>174.74</v>
      </c>
      <c r="K19" s="31"/>
    </row>
    <row r="20" spans="1:11" s="58" customFormat="1" ht="54" customHeight="1">
      <c r="A20" s="86" t="s">
        <v>123</v>
      </c>
      <c r="B20" s="87" t="s">
        <v>218</v>
      </c>
      <c r="C20" s="87" t="s">
        <v>219</v>
      </c>
      <c r="D20" s="87" t="s">
        <v>229</v>
      </c>
      <c r="E20" s="87"/>
      <c r="F20" s="87"/>
      <c r="G20" s="84" t="e">
        <f>#REF!+#REF!</f>
        <v>#REF!</v>
      </c>
      <c r="H20" s="114">
        <f>H21</f>
        <v>1201.82</v>
      </c>
      <c r="I20" s="114">
        <f t="shared" si="0"/>
        <v>233.16268000000014</v>
      </c>
      <c r="J20" s="114">
        <f>J21</f>
        <v>1434.9826800000001</v>
      </c>
    </row>
    <row r="21" spans="1:11" ht="35.25" customHeight="1">
      <c r="A21" s="117" t="s">
        <v>341</v>
      </c>
      <c r="B21" s="87" t="s">
        <v>218</v>
      </c>
      <c r="C21" s="87" t="s">
        <v>219</v>
      </c>
      <c r="D21" s="87" t="s">
        <v>229</v>
      </c>
      <c r="E21" s="87" t="s">
        <v>342</v>
      </c>
      <c r="F21" s="87"/>
      <c r="G21" s="118"/>
      <c r="H21" s="114">
        <f>H22</f>
        <v>1201.82</v>
      </c>
      <c r="I21" s="114">
        <f t="shared" si="0"/>
        <v>233.16268000000014</v>
      </c>
      <c r="J21" s="114">
        <f>J22</f>
        <v>1434.9826800000001</v>
      </c>
    </row>
    <row r="22" spans="1:11" ht="51">
      <c r="A22" s="86" t="s">
        <v>384</v>
      </c>
      <c r="B22" s="87" t="s">
        <v>218</v>
      </c>
      <c r="C22" s="87" t="s">
        <v>219</v>
      </c>
      <c r="D22" s="87" t="s">
        <v>229</v>
      </c>
      <c r="E22" s="87" t="s">
        <v>331</v>
      </c>
      <c r="F22" s="87"/>
      <c r="G22" s="118"/>
      <c r="H22" s="114">
        <f>H23+H26</f>
        <v>1201.82</v>
      </c>
      <c r="I22" s="114">
        <f t="shared" si="0"/>
        <v>233.16268000000014</v>
      </c>
      <c r="J22" s="114">
        <f>J23+J26</f>
        <v>1434.9826800000001</v>
      </c>
    </row>
    <row r="23" spans="1:11" ht="25.5">
      <c r="A23" s="125" t="s">
        <v>385</v>
      </c>
      <c r="B23" s="87" t="s">
        <v>218</v>
      </c>
      <c r="C23" s="87" t="s">
        <v>219</v>
      </c>
      <c r="D23" s="87" t="s">
        <v>229</v>
      </c>
      <c r="E23" s="87" t="s">
        <v>332</v>
      </c>
      <c r="F23" s="87"/>
      <c r="G23" s="118"/>
      <c r="H23" s="114">
        <f>H24+H25</f>
        <v>1055.8</v>
      </c>
      <c r="I23" s="114">
        <f t="shared" si="0"/>
        <v>345.26268000000005</v>
      </c>
      <c r="J23" s="114">
        <f>J24+J25</f>
        <v>1401.06268</v>
      </c>
    </row>
    <row r="24" spans="1:11">
      <c r="A24" s="125" t="s">
        <v>339</v>
      </c>
      <c r="B24" s="87" t="s">
        <v>218</v>
      </c>
      <c r="C24" s="87" t="s">
        <v>219</v>
      </c>
      <c r="D24" s="87" t="s">
        <v>229</v>
      </c>
      <c r="E24" s="87" t="s">
        <v>332</v>
      </c>
      <c r="F24" s="126" t="s">
        <v>223</v>
      </c>
      <c r="G24" s="118"/>
      <c r="H24" s="114">
        <v>810.91</v>
      </c>
      <c r="I24" s="114">
        <f t="shared" si="0"/>
        <v>265.17367999999999</v>
      </c>
      <c r="J24" s="114">
        <v>1076.08368</v>
      </c>
    </row>
    <row r="25" spans="1:11" ht="38.25">
      <c r="A25" s="125" t="s">
        <v>343</v>
      </c>
      <c r="B25" s="87" t="s">
        <v>218</v>
      </c>
      <c r="C25" s="87" t="s">
        <v>219</v>
      </c>
      <c r="D25" s="87" t="s">
        <v>229</v>
      </c>
      <c r="E25" s="87" t="s">
        <v>332</v>
      </c>
      <c r="F25" s="126" t="s">
        <v>330</v>
      </c>
      <c r="G25" s="118"/>
      <c r="H25" s="114">
        <v>244.89</v>
      </c>
      <c r="I25" s="114">
        <f t="shared" si="0"/>
        <v>80.088999999999999</v>
      </c>
      <c r="J25" s="114">
        <v>324.97899999999998</v>
      </c>
    </row>
    <row r="26" spans="1:11" ht="25.5">
      <c r="A26" s="125" t="s">
        <v>386</v>
      </c>
      <c r="B26" s="87" t="s">
        <v>218</v>
      </c>
      <c r="C26" s="87" t="s">
        <v>219</v>
      </c>
      <c r="D26" s="87" t="s">
        <v>229</v>
      </c>
      <c r="E26" s="87" t="s">
        <v>333</v>
      </c>
      <c r="F26" s="87"/>
      <c r="G26" s="118"/>
      <c r="H26" s="114">
        <f>H27+H28+H29+H30+H31+H32</f>
        <v>146.01999999999998</v>
      </c>
      <c r="I26" s="114">
        <f t="shared" si="0"/>
        <v>-112.09999999999998</v>
      </c>
      <c r="J26" s="114">
        <f>J27+J28+J29+J30+J31+J32</f>
        <v>33.92</v>
      </c>
    </row>
    <row r="27" spans="1:11" ht="25.5">
      <c r="A27" s="125" t="s">
        <v>344</v>
      </c>
      <c r="B27" s="87" t="s">
        <v>218</v>
      </c>
      <c r="C27" s="87" t="s">
        <v>219</v>
      </c>
      <c r="D27" s="87" t="s">
        <v>229</v>
      </c>
      <c r="E27" s="87" t="s">
        <v>333</v>
      </c>
      <c r="F27" s="127" t="s">
        <v>228</v>
      </c>
      <c r="G27" s="118"/>
      <c r="H27" s="114">
        <v>1.8</v>
      </c>
      <c r="I27" s="114">
        <f t="shared" si="0"/>
        <v>-0.30000000000000004</v>
      </c>
      <c r="J27" s="114">
        <v>1.5</v>
      </c>
    </row>
    <row r="28" spans="1:11" ht="25.5">
      <c r="A28" s="125" t="s">
        <v>237</v>
      </c>
      <c r="B28" s="87" t="s">
        <v>218</v>
      </c>
      <c r="C28" s="87" t="s">
        <v>219</v>
      </c>
      <c r="D28" s="87" t="s">
        <v>229</v>
      </c>
      <c r="E28" s="87" t="s">
        <v>333</v>
      </c>
      <c r="F28" s="127" t="s">
        <v>18</v>
      </c>
      <c r="G28" s="118"/>
      <c r="H28" s="114">
        <v>15.6</v>
      </c>
      <c r="I28" s="114">
        <f t="shared" si="0"/>
        <v>0</v>
      </c>
      <c r="J28" s="114">
        <v>15.6</v>
      </c>
    </row>
    <row r="29" spans="1:11" ht="25.5">
      <c r="A29" s="125" t="s">
        <v>237</v>
      </c>
      <c r="B29" s="87" t="s">
        <v>218</v>
      </c>
      <c r="C29" s="87" t="s">
        <v>219</v>
      </c>
      <c r="D29" s="87" t="s">
        <v>229</v>
      </c>
      <c r="E29" s="87" t="s">
        <v>333</v>
      </c>
      <c r="F29" s="127">
        <v>244</v>
      </c>
      <c r="G29" s="118"/>
      <c r="H29" s="114">
        <v>106.8</v>
      </c>
      <c r="I29" s="114">
        <f t="shared" si="0"/>
        <v>-106.8</v>
      </c>
      <c r="J29" s="114">
        <v>0</v>
      </c>
    </row>
    <row r="30" spans="1:11" ht="76.5">
      <c r="A30" s="125" t="s">
        <v>345</v>
      </c>
      <c r="B30" s="87" t="s">
        <v>218</v>
      </c>
      <c r="C30" s="87" t="s">
        <v>219</v>
      </c>
      <c r="D30" s="87" t="s">
        <v>229</v>
      </c>
      <c r="E30" s="87" t="s">
        <v>333</v>
      </c>
      <c r="F30" s="126" t="s">
        <v>346</v>
      </c>
      <c r="G30" s="118"/>
      <c r="H30" s="114"/>
      <c r="I30" s="114">
        <f t="shared" si="0"/>
        <v>0</v>
      </c>
      <c r="J30" s="114"/>
    </row>
    <row r="31" spans="1:11">
      <c r="A31" s="125" t="s">
        <v>232</v>
      </c>
      <c r="B31" s="87" t="s">
        <v>218</v>
      </c>
      <c r="C31" s="87" t="s">
        <v>219</v>
      </c>
      <c r="D31" s="87" t="s">
        <v>229</v>
      </c>
      <c r="E31" s="87" t="s">
        <v>333</v>
      </c>
      <c r="F31" s="126" t="s">
        <v>233</v>
      </c>
      <c r="G31" s="118"/>
      <c r="H31" s="114">
        <v>15</v>
      </c>
      <c r="I31" s="114">
        <f t="shared" si="0"/>
        <v>0</v>
      </c>
      <c r="J31" s="114">
        <v>15</v>
      </c>
    </row>
    <row r="32" spans="1:11">
      <c r="A32" s="125" t="s">
        <v>347</v>
      </c>
      <c r="B32" s="87" t="s">
        <v>218</v>
      </c>
      <c r="C32" s="87" t="s">
        <v>219</v>
      </c>
      <c r="D32" s="87" t="s">
        <v>229</v>
      </c>
      <c r="E32" s="87" t="s">
        <v>333</v>
      </c>
      <c r="F32" s="126" t="s">
        <v>234</v>
      </c>
      <c r="G32" s="118"/>
      <c r="H32" s="114">
        <v>6.82</v>
      </c>
      <c r="I32" s="114">
        <f t="shared" si="0"/>
        <v>-5</v>
      </c>
      <c r="J32" s="114">
        <v>1.82</v>
      </c>
    </row>
    <row r="33" spans="1:11">
      <c r="A33" s="117" t="s">
        <v>122</v>
      </c>
      <c r="B33" s="87" t="s">
        <v>218</v>
      </c>
      <c r="C33" s="87" t="s">
        <v>219</v>
      </c>
      <c r="D33" s="87" t="s">
        <v>235</v>
      </c>
      <c r="E33" s="87"/>
      <c r="F33" s="87"/>
      <c r="G33" s="84" t="e">
        <f>#REF!</f>
        <v>#REF!</v>
      </c>
      <c r="H33" s="114">
        <f>H34</f>
        <v>10</v>
      </c>
      <c r="I33" s="114">
        <f t="shared" si="0"/>
        <v>-1</v>
      </c>
      <c r="J33" s="114">
        <f>J34</f>
        <v>9</v>
      </c>
    </row>
    <row r="34" spans="1:11" ht="38.25">
      <c r="A34" s="117" t="s">
        <v>348</v>
      </c>
      <c r="B34" s="87" t="s">
        <v>218</v>
      </c>
      <c r="C34" s="87" t="s">
        <v>219</v>
      </c>
      <c r="D34" s="87" t="s">
        <v>235</v>
      </c>
      <c r="E34" s="87" t="s">
        <v>349</v>
      </c>
      <c r="F34" s="87"/>
      <c r="G34" s="84"/>
      <c r="H34" s="114">
        <f>H35</f>
        <v>10</v>
      </c>
      <c r="I34" s="114">
        <f t="shared" si="0"/>
        <v>-1</v>
      </c>
      <c r="J34" s="114">
        <f>J35</f>
        <v>9</v>
      </c>
    </row>
    <row r="35" spans="1:11" ht="25.5">
      <c r="A35" s="128" t="s">
        <v>237</v>
      </c>
      <c r="B35" s="87" t="s">
        <v>218</v>
      </c>
      <c r="C35" s="87" t="s">
        <v>219</v>
      </c>
      <c r="D35" s="87" t="s">
        <v>235</v>
      </c>
      <c r="E35" s="87" t="s">
        <v>349</v>
      </c>
      <c r="F35" s="82" t="s">
        <v>231</v>
      </c>
      <c r="G35" s="84"/>
      <c r="H35" s="114">
        <v>10</v>
      </c>
      <c r="I35" s="114">
        <f t="shared" si="0"/>
        <v>-1</v>
      </c>
      <c r="J35" s="114">
        <v>9</v>
      </c>
      <c r="K35" s="30" t="s">
        <v>350</v>
      </c>
    </row>
    <row r="36" spans="1:11">
      <c r="A36" s="117" t="s">
        <v>244</v>
      </c>
      <c r="B36" s="87" t="s">
        <v>218</v>
      </c>
      <c r="C36" s="87" t="s">
        <v>221</v>
      </c>
      <c r="D36" s="87"/>
      <c r="E36" s="87"/>
      <c r="F36" s="87"/>
      <c r="G36" s="84" t="e">
        <f>G37</f>
        <v>#REF!</v>
      </c>
      <c r="H36" s="114">
        <f>H37</f>
        <v>100.1</v>
      </c>
      <c r="I36" s="114">
        <f t="shared" si="0"/>
        <v>6.9000000000000057</v>
      </c>
      <c r="J36" s="205">
        <f>J37</f>
        <v>107</v>
      </c>
    </row>
    <row r="37" spans="1:11">
      <c r="A37" s="117" t="s">
        <v>137</v>
      </c>
      <c r="B37" s="87" t="s">
        <v>218</v>
      </c>
      <c r="C37" s="87" t="s">
        <v>221</v>
      </c>
      <c r="D37" s="87" t="s">
        <v>226</v>
      </c>
      <c r="E37" s="87"/>
      <c r="F37" s="87"/>
      <c r="G37" s="84" t="e">
        <f>#REF!+#REF!</f>
        <v>#REF!</v>
      </c>
      <c r="H37" s="114">
        <f>H38</f>
        <v>100.1</v>
      </c>
      <c r="I37" s="114">
        <f t="shared" si="0"/>
        <v>6.9000000000000057</v>
      </c>
      <c r="J37" s="114">
        <f>J38</f>
        <v>107</v>
      </c>
    </row>
    <row r="38" spans="1:11" ht="63.75">
      <c r="A38" s="128" t="s">
        <v>387</v>
      </c>
      <c r="B38" s="87" t="s">
        <v>218</v>
      </c>
      <c r="C38" s="87" t="s">
        <v>221</v>
      </c>
      <c r="D38" s="87" t="s">
        <v>226</v>
      </c>
      <c r="E38" s="87" t="s">
        <v>351</v>
      </c>
      <c r="F38" s="87"/>
      <c r="G38" s="118"/>
      <c r="H38" s="114">
        <f>H39+H40+H41</f>
        <v>100.1</v>
      </c>
      <c r="I38" s="114">
        <f t="shared" si="0"/>
        <v>6.9000000000000057</v>
      </c>
      <c r="J38" s="114">
        <f>J39+J40+J41</f>
        <v>107</v>
      </c>
    </row>
    <row r="39" spans="1:11">
      <c r="A39" s="125" t="s">
        <v>339</v>
      </c>
      <c r="B39" s="87" t="s">
        <v>218</v>
      </c>
      <c r="C39" s="87" t="s">
        <v>221</v>
      </c>
      <c r="D39" s="87" t="s">
        <v>226</v>
      </c>
      <c r="E39" s="87" t="s">
        <v>351</v>
      </c>
      <c r="F39" s="126" t="s">
        <v>223</v>
      </c>
      <c r="G39" s="118"/>
      <c r="H39" s="114">
        <v>77</v>
      </c>
      <c r="I39" s="114">
        <f t="shared" si="0"/>
        <v>5</v>
      </c>
      <c r="J39" s="114">
        <v>82</v>
      </c>
      <c r="K39" s="30" t="s">
        <v>352</v>
      </c>
    </row>
    <row r="40" spans="1:11" ht="38.25">
      <c r="A40" s="125" t="s">
        <v>343</v>
      </c>
      <c r="B40" s="87" t="s">
        <v>218</v>
      </c>
      <c r="C40" s="87" t="s">
        <v>221</v>
      </c>
      <c r="D40" s="87" t="s">
        <v>226</v>
      </c>
      <c r="E40" s="87" t="s">
        <v>351</v>
      </c>
      <c r="F40" s="126" t="s">
        <v>330</v>
      </c>
      <c r="G40" s="118"/>
      <c r="H40" s="114">
        <v>23.1</v>
      </c>
      <c r="I40" s="114">
        <f t="shared" si="0"/>
        <v>1.8999999999999986</v>
      </c>
      <c r="J40" s="114">
        <v>25</v>
      </c>
      <c r="K40" s="30" t="s">
        <v>352</v>
      </c>
    </row>
    <row r="41" spans="1:11" ht="25.5">
      <c r="A41" s="128" t="s">
        <v>237</v>
      </c>
      <c r="B41" s="87" t="s">
        <v>218</v>
      </c>
      <c r="C41" s="87" t="s">
        <v>221</v>
      </c>
      <c r="D41" s="87" t="s">
        <v>226</v>
      </c>
      <c r="E41" s="87" t="s">
        <v>351</v>
      </c>
      <c r="F41" s="87" t="s">
        <v>231</v>
      </c>
      <c r="G41" s="118"/>
      <c r="H41" s="114"/>
      <c r="I41" s="114">
        <f t="shared" si="0"/>
        <v>0</v>
      </c>
      <c r="J41" s="114"/>
      <c r="K41" s="30" t="s">
        <v>352</v>
      </c>
    </row>
    <row r="42" spans="1:11">
      <c r="A42" s="67" t="s">
        <v>13</v>
      </c>
      <c r="B42" s="87" t="s">
        <v>218</v>
      </c>
      <c r="C42" s="87" t="s">
        <v>226</v>
      </c>
      <c r="D42" s="87"/>
      <c r="E42" s="87"/>
      <c r="F42" s="87"/>
      <c r="G42" s="118"/>
      <c r="H42" s="114">
        <f>H43</f>
        <v>0</v>
      </c>
      <c r="I42" s="114"/>
      <c r="J42" s="114">
        <f>J43</f>
        <v>1</v>
      </c>
    </row>
    <row r="43" spans="1:11">
      <c r="A43" s="236" t="s">
        <v>14</v>
      </c>
      <c r="B43" s="87" t="s">
        <v>218</v>
      </c>
      <c r="C43" s="87" t="s">
        <v>226</v>
      </c>
      <c r="D43" s="87" t="s">
        <v>15</v>
      </c>
      <c r="E43" s="87"/>
      <c r="F43" s="87"/>
      <c r="G43" s="118"/>
      <c r="H43" s="114">
        <f>H44</f>
        <v>0</v>
      </c>
      <c r="I43" s="114"/>
      <c r="J43" s="114">
        <f>J44</f>
        <v>1</v>
      </c>
    </row>
    <row r="44" spans="1:11">
      <c r="A44" s="64" t="s">
        <v>16</v>
      </c>
      <c r="B44" s="87" t="s">
        <v>218</v>
      </c>
      <c r="C44" s="87" t="s">
        <v>226</v>
      </c>
      <c r="D44" s="87" t="s">
        <v>15</v>
      </c>
      <c r="E44" s="87" t="s">
        <v>17</v>
      </c>
      <c r="F44" s="237" t="s">
        <v>231</v>
      </c>
      <c r="G44" s="118"/>
      <c r="H44" s="114">
        <v>0</v>
      </c>
      <c r="I44" s="114"/>
      <c r="J44" s="114">
        <v>1</v>
      </c>
    </row>
    <row r="45" spans="1:11">
      <c r="A45" s="117" t="s">
        <v>238</v>
      </c>
      <c r="B45" s="87" t="s">
        <v>218</v>
      </c>
      <c r="C45" s="87" t="s">
        <v>230</v>
      </c>
      <c r="D45" s="87"/>
      <c r="E45" s="87"/>
      <c r="F45" s="87"/>
      <c r="G45" s="84" t="e">
        <f>G46+#REF!</f>
        <v>#REF!</v>
      </c>
      <c r="H45" s="205">
        <f>H46</f>
        <v>0</v>
      </c>
      <c r="I45" s="114">
        <f t="shared" si="0"/>
        <v>0</v>
      </c>
      <c r="J45" s="205">
        <f>J46</f>
        <v>0</v>
      </c>
    </row>
    <row r="46" spans="1:11">
      <c r="A46" s="117" t="s">
        <v>110</v>
      </c>
      <c r="B46" s="87" t="s">
        <v>218</v>
      </c>
      <c r="C46" s="87" t="s">
        <v>230</v>
      </c>
      <c r="D46" s="87" t="s">
        <v>226</v>
      </c>
      <c r="E46" s="87"/>
      <c r="F46" s="87"/>
      <c r="G46" s="84" t="e">
        <f>#REF!+#REF!+#REF!+#REF!+#REF!</f>
        <v>#REF!</v>
      </c>
      <c r="H46" s="114">
        <f>H47</f>
        <v>0</v>
      </c>
      <c r="I46" s="114">
        <f t="shared" si="0"/>
        <v>0</v>
      </c>
      <c r="J46" s="114">
        <f>J47</f>
        <v>0</v>
      </c>
    </row>
    <row r="47" spans="1:11" ht="25.5">
      <c r="A47" s="124" t="s">
        <v>353</v>
      </c>
      <c r="B47" s="87" t="s">
        <v>218</v>
      </c>
      <c r="C47" s="87" t="s">
        <v>230</v>
      </c>
      <c r="D47" s="87" t="s">
        <v>226</v>
      </c>
      <c r="E47" s="87" t="s">
        <v>354</v>
      </c>
      <c r="F47" s="87"/>
      <c r="G47" s="118"/>
      <c r="H47" s="114">
        <f>H48</f>
        <v>0</v>
      </c>
      <c r="I47" s="114">
        <f t="shared" si="0"/>
        <v>0</v>
      </c>
      <c r="J47" s="114">
        <f>J48</f>
        <v>0</v>
      </c>
    </row>
    <row r="48" spans="1:11" ht="25.5">
      <c r="A48" s="124" t="s">
        <v>237</v>
      </c>
      <c r="B48" s="87" t="s">
        <v>218</v>
      </c>
      <c r="C48" s="87" t="s">
        <v>230</v>
      </c>
      <c r="D48" s="87" t="s">
        <v>226</v>
      </c>
      <c r="E48" s="87" t="s">
        <v>354</v>
      </c>
      <c r="F48" s="87" t="s">
        <v>231</v>
      </c>
      <c r="G48" s="118"/>
      <c r="H48" s="114"/>
      <c r="I48" s="114">
        <f t="shared" si="0"/>
        <v>0</v>
      </c>
      <c r="J48" s="114"/>
    </row>
    <row r="49" spans="1:10">
      <c r="A49" s="256" t="s">
        <v>29</v>
      </c>
      <c r="B49" s="87" t="s">
        <v>218</v>
      </c>
      <c r="C49" s="87" t="s">
        <v>30</v>
      </c>
      <c r="D49" s="87"/>
      <c r="E49" s="87"/>
      <c r="F49" s="87"/>
      <c r="G49" s="84" t="e">
        <f>G50</f>
        <v>#REF!</v>
      </c>
      <c r="H49" s="205">
        <f>H50</f>
        <v>281.96000000000004</v>
      </c>
      <c r="I49" s="114">
        <f t="shared" si="0"/>
        <v>-281.96000000000004</v>
      </c>
      <c r="J49" s="205">
        <f>J50</f>
        <v>0</v>
      </c>
    </row>
    <row r="50" spans="1:10">
      <c r="A50" s="117" t="s">
        <v>31</v>
      </c>
      <c r="B50" s="87" t="s">
        <v>218</v>
      </c>
      <c r="C50" s="87" t="s">
        <v>30</v>
      </c>
      <c r="D50" s="87" t="s">
        <v>30</v>
      </c>
      <c r="E50" s="87"/>
      <c r="F50" s="87"/>
      <c r="G50" s="84" t="e">
        <f>#REF!+#REF!</f>
        <v>#REF!</v>
      </c>
      <c r="H50" s="114">
        <f>H51</f>
        <v>281.96000000000004</v>
      </c>
      <c r="I50" s="114">
        <f t="shared" si="0"/>
        <v>-281.96000000000004</v>
      </c>
      <c r="J50" s="114">
        <f>J51</f>
        <v>0</v>
      </c>
    </row>
    <row r="51" spans="1:10">
      <c r="A51" s="124" t="s">
        <v>32</v>
      </c>
      <c r="B51" s="87" t="s">
        <v>218</v>
      </c>
      <c r="C51" s="87" t="s">
        <v>30</v>
      </c>
      <c r="D51" s="87" t="s">
        <v>30</v>
      </c>
      <c r="E51" s="87" t="s">
        <v>33</v>
      </c>
      <c r="F51" s="87"/>
      <c r="G51" s="118"/>
      <c r="H51" s="114">
        <f>H52</f>
        <v>281.96000000000004</v>
      </c>
      <c r="I51" s="114">
        <f t="shared" si="0"/>
        <v>-281.96000000000004</v>
      </c>
      <c r="J51" s="114">
        <f>J52</f>
        <v>0</v>
      </c>
    </row>
    <row r="52" spans="1:10" ht="25.5">
      <c r="A52" s="124" t="s">
        <v>355</v>
      </c>
      <c r="B52" s="87" t="s">
        <v>218</v>
      </c>
      <c r="C52" s="87" t="s">
        <v>30</v>
      </c>
      <c r="D52" s="87" t="s">
        <v>30</v>
      </c>
      <c r="E52" s="87" t="s">
        <v>34</v>
      </c>
      <c r="F52" s="87"/>
      <c r="G52" s="118"/>
      <c r="H52" s="114">
        <f>H53+H56</f>
        <v>281.96000000000004</v>
      </c>
      <c r="I52" s="114">
        <f t="shared" si="0"/>
        <v>-281.96000000000004</v>
      </c>
      <c r="J52" s="114">
        <f>J53+J56</f>
        <v>0</v>
      </c>
    </row>
    <row r="53" spans="1:10" ht="25.5">
      <c r="A53" s="125" t="s">
        <v>356</v>
      </c>
      <c r="B53" s="87" t="s">
        <v>218</v>
      </c>
      <c r="C53" s="87" t="s">
        <v>30</v>
      </c>
      <c r="D53" s="87" t="s">
        <v>30</v>
      </c>
      <c r="E53" s="87" t="s">
        <v>35</v>
      </c>
      <c r="F53" s="87"/>
      <c r="G53" s="118"/>
      <c r="H53" s="114">
        <f>H54+H55</f>
        <v>281.96000000000004</v>
      </c>
      <c r="I53" s="114">
        <f t="shared" si="0"/>
        <v>-281.96000000000004</v>
      </c>
      <c r="J53" s="114">
        <f>J54+J55</f>
        <v>0</v>
      </c>
    </row>
    <row r="54" spans="1:10">
      <c r="A54" s="125" t="s">
        <v>334</v>
      </c>
      <c r="B54" s="87" t="s">
        <v>218</v>
      </c>
      <c r="C54" s="87" t="s">
        <v>30</v>
      </c>
      <c r="D54" s="87" t="s">
        <v>30</v>
      </c>
      <c r="E54" s="87" t="s">
        <v>35</v>
      </c>
      <c r="F54" s="126" t="s">
        <v>236</v>
      </c>
      <c r="G54" s="118"/>
      <c r="H54" s="114">
        <v>216.56</v>
      </c>
      <c r="I54" s="114">
        <f t="shared" si="0"/>
        <v>-216.56</v>
      </c>
      <c r="J54" s="114"/>
    </row>
    <row r="55" spans="1:10" ht="38.25">
      <c r="A55" s="125" t="s">
        <v>357</v>
      </c>
      <c r="B55" s="87" t="s">
        <v>218</v>
      </c>
      <c r="C55" s="87" t="s">
        <v>30</v>
      </c>
      <c r="D55" s="87" t="s">
        <v>30</v>
      </c>
      <c r="E55" s="87" t="s">
        <v>35</v>
      </c>
      <c r="F55" s="126" t="s">
        <v>335</v>
      </c>
      <c r="G55" s="118"/>
      <c r="H55" s="114">
        <v>65.400000000000006</v>
      </c>
      <c r="I55" s="114">
        <f t="shared" si="0"/>
        <v>-65.400000000000006</v>
      </c>
      <c r="J55" s="114"/>
    </row>
    <row r="56" spans="1:10">
      <c r="A56" s="124" t="s">
        <v>36</v>
      </c>
      <c r="B56" s="87" t="s">
        <v>218</v>
      </c>
      <c r="C56" s="87" t="s">
        <v>30</v>
      </c>
      <c r="D56" s="87" t="s">
        <v>30</v>
      </c>
      <c r="E56" s="87" t="s">
        <v>37</v>
      </c>
      <c r="F56" s="87"/>
      <c r="G56" s="118"/>
      <c r="H56" s="114">
        <f>H57</f>
        <v>0</v>
      </c>
      <c r="I56" s="114">
        <f t="shared" si="0"/>
        <v>0</v>
      </c>
      <c r="J56" s="114">
        <f>J57</f>
        <v>0</v>
      </c>
    </row>
    <row r="57" spans="1:10" ht="25.5">
      <c r="A57" s="124" t="s">
        <v>237</v>
      </c>
      <c r="B57" s="87" t="s">
        <v>218</v>
      </c>
      <c r="C57" s="87" t="s">
        <v>30</v>
      </c>
      <c r="D57" s="87" t="s">
        <v>30</v>
      </c>
      <c r="E57" s="87" t="s">
        <v>37</v>
      </c>
      <c r="F57" s="87" t="s">
        <v>231</v>
      </c>
      <c r="G57" s="118"/>
      <c r="H57" s="114"/>
      <c r="I57" s="114">
        <f t="shared" si="0"/>
        <v>0</v>
      </c>
      <c r="J57" s="114"/>
    </row>
    <row r="58" spans="1:10" ht="25.5">
      <c r="A58" s="210" t="s">
        <v>240</v>
      </c>
      <c r="B58" s="211" t="s">
        <v>218</v>
      </c>
      <c r="C58" s="211" t="s">
        <v>239</v>
      </c>
      <c r="D58" s="211"/>
      <c r="E58" s="211"/>
      <c r="F58" s="211"/>
      <c r="G58" s="212" t="e">
        <f>G59</f>
        <v>#REF!</v>
      </c>
      <c r="H58" s="214">
        <f>H59</f>
        <v>2749.11</v>
      </c>
      <c r="I58" s="213">
        <f t="shared" ref="I58:I76" si="1">J58-H58</f>
        <v>461.68652999999949</v>
      </c>
      <c r="J58" s="214">
        <f>J59</f>
        <v>3210.7965299999996</v>
      </c>
    </row>
    <row r="59" spans="1:10">
      <c r="A59" s="117" t="s">
        <v>241</v>
      </c>
      <c r="B59" s="87" t="s">
        <v>218</v>
      </c>
      <c r="C59" s="87" t="s">
        <v>239</v>
      </c>
      <c r="D59" s="87" t="s">
        <v>219</v>
      </c>
      <c r="E59" s="87"/>
      <c r="F59" s="87"/>
      <c r="G59" s="84" t="e">
        <f>#REF!+G60</f>
        <v>#REF!</v>
      </c>
      <c r="H59" s="205">
        <f>H64</f>
        <v>2749.11</v>
      </c>
      <c r="I59" s="114">
        <f t="shared" si="1"/>
        <v>461.68652999999949</v>
      </c>
      <c r="J59" s="205">
        <f>J64</f>
        <v>3210.7965299999996</v>
      </c>
    </row>
    <row r="60" spans="1:10" ht="51">
      <c r="A60" s="86" t="s">
        <v>388</v>
      </c>
      <c r="B60" s="87" t="s">
        <v>218</v>
      </c>
      <c r="C60" s="87" t="s">
        <v>239</v>
      </c>
      <c r="D60" s="87" t="s">
        <v>219</v>
      </c>
      <c r="E60" s="87" t="s">
        <v>389</v>
      </c>
      <c r="F60" s="87"/>
      <c r="G60" s="84">
        <f>G61+G62+G63</f>
        <v>378.5</v>
      </c>
      <c r="H60" s="215">
        <v>0</v>
      </c>
      <c r="I60" s="114">
        <f t="shared" si="1"/>
        <v>0</v>
      </c>
      <c r="J60" s="205">
        <v>0</v>
      </c>
    </row>
    <row r="61" spans="1:10" ht="25.5">
      <c r="A61" s="124" t="s">
        <v>237</v>
      </c>
      <c r="B61" s="87" t="s">
        <v>218</v>
      </c>
      <c r="C61" s="87" t="s">
        <v>239</v>
      </c>
      <c r="D61" s="87" t="s">
        <v>219</v>
      </c>
      <c r="E61" s="87" t="s">
        <v>389</v>
      </c>
      <c r="F61" s="87" t="s">
        <v>231</v>
      </c>
      <c r="G61" s="118">
        <v>318.5</v>
      </c>
      <c r="H61" s="114">
        <v>0</v>
      </c>
      <c r="I61" s="114">
        <f t="shared" si="1"/>
        <v>0</v>
      </c>
      <c r="J61" s="205">
        <v>0</v>
      </c>
    </row>
    <row r="62" spans="1:10">
      <c r="A62" s="117" t="s">
        <v>232</v>
      </c>
      <c r="B62" s="87" t="s">
        <v>218</v>
      </c>
      <c r="C62" s="87" t="s">
        <v>239</v>
      </c>
      <c r="D62" s="87" t="s">
        <v>219</v>
      </c>
      <c r="E62" s="87" t="s">
        <v>389</v>
      </c>
      <c r="F62" s="87" t="s">
        <v>233</v>
      </c>
      <c r="G62" s="118">
        <v>38</v>
      </c>
      <c r="H62" s="114"/>
      <c r="I62" s="114">
        <f t="shared" si="1"/>
        <v>0</v>
      </c>
      <c r="J62" s="205"/>
    </row>
    <row r="63" spans="1:10">
      <c r="A63" s="117" t="s">
        <v>390</v>
      </c>
      <c r="B63" s="87" t="s">
        <v>218</v>
      </c>
      <c r="C63" s="87" t="s">
        <v>239</v>
      </c>
      <c r="D63" s="87" t="s">
        <v>219</v>
      </c>
      <c r="E63" s="87" t="s">
        <v>389</v>
      </c>
      <c r="F63" s="87" t="s">
        <v>234</v>
      </c>
      <c r="G63" s="118">
        <v>22</v>
      </c>
      <c r="H63" s="114"/>
      <c r="I63" s="114">
        <f t="shared" si="1"/>
        <v>0</v>
      </c>
      <c r="J63" s="205"/>
    </row>
    <row r="64" spans="1:10">
      <c r="A64" s="216" t="s">
        <v>358</v>
      </c>
      <c r="B64" s="211" t="s">
        <v>218</v>
      </c>
      <c r="C64" s="211" t="s">
        <v>239</v>
      </c>
      <c r="D64" s="211" t="s">
        <v>219</v>
      </c>
      <c r="E64" s="211" t="s">
        <v>336</v>
      </c>
      <c r="F64" s="211"/>
      <c r="G64" s="217"/>
      <c r="H64" s="218">
        <f>H69+H65</f>
        <v>2749.11</v>
      </c>
      <c r="I64" s="202">
        <f t="shared" si="1"/>
        <v>461.68652999999949</v>
      </c>
      <c r="J64" s="218">
        <f>J69+J65</f>
        <v>3210.7965299999996</v>
      </c>
    </row>
    <row r="65" spans="1:11" ht="25.5">
      <c r="A65" s="124" t="s">
        <v>355</v>
      </c>
      <c r="B65" s="87" t="s">
        <v>218</v>
      </c>
      <c r="C65" s="87" t="s">
        <v>239</v>
      </c>
      <c r="D65" s="87" t="s">
        <v>219</v>
      </c>
      <c r="E65" s="87" t="s">
        <v>336</v>
      </c>
      <c r="F65" s="87"/>
      <c r="G65" s="217"/>
      <c r="H65" s="205">
        <f>H66</f>
        <v>2551.3200000000002</v>
      </c>
      <c r="I65" s="202"/>
      <c r="J65" s="205">
        <f>J66</f>
        <v>2796.0765299999998</v>
      </c>
    </row>
    <row r="66" spans="1:11" ht="25.5">
      <c r="A66" s="125" t="s">
        <v>356</v>
      </c>
      <c r="B66" s="87" t="s">
        <v>218</v>
      </c>
      <c r="C66" s="87" t="s">
        <v>239</v>
      </c>
      <c r="D66" s="87" t="s">
        <v>219</v>
      </c>
      <c r="E66" s="87" t="s">
        <v>391</v>
      </c>
      <c r="F66" s="87"/>
      <c r="G66" s="217"/>
      <c r="H66" s="205">
        <f>H67+H68</f>
        <v>2551.3200000000002</v>
      </c>
      <c r="I66" s="202"/>
      <c r="J66" s="205">
        <f>J67+J68</f>
        <v>2796.0765299999998</v>
      </c>
    </row>
    <row r="67" spans="1:11">
      <c r="A67" s="125" t="s">
        <v>334</v>
      </c>
      <c r="B67" s="87" t="s">
        <v>218</v>
      </c>
      <c r="C67" s="87" t="s">
        <v>239</v>
      </c>
      <c r="D67" s="87" t="s">
        <v>219</v>
      </c>
      <c r="E67" s="87" t="s">
        <v>392</v>
      </c>
      <c r="F67" s="87" t="s">
        <v>236</v>
      </c>
      <c r="G67" s="217"/>
      <c r="H67" s="114">
        <v>1992.99</v>
      </c>
      <c r="I67" s="202"/>
      <c r="J67" s="205">
        <v>2147.52153</v>
      </c>
    </row>
    <row r="68" spans="1:11" ht="38.25">
      <c r="A68" s="125" t="s">
        <v>357</v>
      </c>
      <c r="B68" s="87" t="s">
        <v>218</v>
      </c>
      <c r="C68" s="87" t="s">
        <v>239</v>
      </c>
      <c r="D68" s="87" t="s">
        <v>219</v>
      </c>
      <c r="E68" s="87" t="s">
        <v>392</v>
      </c>
      <c r="F68" s="87" t="s">
        <v>335</v>
      </c>
      <c r="G68" s="217"/>
      <c r="H68" s="114">
        <v>558.33000000000004</v>
      </c>
      <c r="I68" s="202"/>
      <c r="J68" s="205">
        <v>648.55499999999995</v>
      </c>
    </row>
    <row r="69" spans="1:11">
      <c r="A69" s="124" t="s">
        <v>359</v>
      </c>
      <c r="B69" s="87" t="s">
        <v>218</v>
      </c>
      <c r="C69" s="87" t="s">
        <v>239</v>
      </c>
      <c r="D69" s="87" t="s">
        <v>219</v>
      </c>
      <c r="E69" s="87" t="s">
        <v>360</v>
      </c>
      <c r="F69" s="87"/>
      <c r="G69" s="118"/>
      <c r="H69" s="205">
        <f>H70+H71+H72+H73</f>
        <v>197.79</v>
      </c>
      <c r="I69" s="114">
        <f t="shared" si="1"/>
        <v>216.93000000000004</v>
      </c>
      <c r="J69" s="205">
        <f>J70+J71+J72+J73</f>
        <v>414.72</v>
      </c>
    </row>
    <row r="70" spans="1:11" ht="25.5">
      <c r="A70" s="124" t="s">
        <v>237</v>
      </c>
      <c r="B70" s="87" t="s">
        <v>218</v>
      </c>
      <c r="C70" s="87" t="s">
        <v>239</v>
      </c>
      <c r="D70" s="87" t="s">
        <v>219</v>
      </c>
      <c r="E70" s="87" t="s">
        <v>360</v>
      </c>
      <c r="F70" s="87" t="s">
        <v>231</v>
      </c>
      <c r="G70" s="118"/>
      <c r="H70" s="114">
        <v>197.79</v>
      </c>
      <c r="I70" s="114">
        <f t="shared" si="1"/>
        <v>216.93000000000004</v>
      </c>
      <c r="J70" s="205">
        <f>362.98+80-28.26</f>
        <v>414.72</v>
      </c>
      <c r="K70" s="30" t="s">
        <v>350</v>
      </c>
    </row>
    <row r="71" spans="1:11" ht="76.5">
      <c r="A71" s="125" t="s">
        <v>345</v>
      </c>
      <c r="B71" s="87" t="s">
        <v>218</v>
      </c>
      <c r="C71" s="87" t="s">
        <v>239</v>
      </c>
      <c r="D71" s="87" t="s">
        <v>219</v>
      </c>
      <c r="E71" s="87" t="s">
        <v>393</v>
      </c>
      <c r="F71" s="126" t="s">
        <v>346</v>
      </c>
      <c r="G71" s="118"/>
      <c r="H71" s="114"/>
      <c r="I71" s="114"/>
      <c r="J71" s="205"/>
    </row>
    <row r="72" spans="1:11">
      <c r="A72" s="125" t="s">
        <v>232</v>
      </c>
      <c r="B72" s="87" t="s">
        <v>218</v>
      </c>
      <c r="C72" s="87" t="s">
        <v>239</v>
      </c>
      <c r="D72" s="87" t="s">
        <v>219</v>
      </c>
      <c r="E72" s="87" t="s">
        <v>393</v>
      </c>
      <c r="F72" s="126" t="s">
        <v>233</v>
      </c>
      <c r="G72" s="118"/>
      <c r="H72" s="114"/>
      <c r="I72" s="114"/>
      <c r="J72" s="205"/>
    </row>
    <row r="73" spans="1:11">
      <c r="A73" s="125" t="s">
        <v>347</v>
      </c>
      <c r="B73" s="87" t="s">
        <v>218</v>
      </c>
      <c r="C73" s="87" t="s">
        <v>239</v>
      </c>
      <c r="D73" s="87" t="s">
        <v>219</v>
      </c>
      <c r="E73" s="87" t="s">
        <v>393</v>
      </c>
      <c r="F73" s="126" t="s">
        <v>234</v>
      </c>
      <c r="G73" s="118"/>
      <c r="H73" s="114"/>
      <c r="I73" s="114"/>
      <c r="J73" s="205"/>
    </row>
    <row r="74" spans="1:11">
      <c r="A74" s="86" t="s">
        <v>242</v>
      </c>
      <c r="B74" s="87" t="s">
        <v>218</v>
      </c>
      <c r="C74" s="87" t="s">
        <v>243</v>
      </c>
      <c r="D74" s="87" t="s">
        <v>243</v>
      </c>
      <c r="E74" s="87" t="s">
        <v>39</v>
      </c>
      <c r="F74" s="87" t="s">
        <v>222</v>
      </c>
      <c r="G74" s="84">
        <v>0</v>
      </c>
      <c r="H74" s="114">
        <v>140.72</v>
      </c>
      <c r="I74" s="114">
        <f t="shared" si="1"/>
        <v>-140.72</v>
      </c>
      <c r="J74" s="114">
        <v>0</v>
      </c>
    </row>
    <row r="75" spans="1:11">
      <c r="A75" s="86" t="s">
        <v>242</v>
      </c>
      <c r="B75" s="86"/>
      <c r="C75" s="87"/>
      <c r="D75" s="87"/>
      <c r="E75" s="87"/>
      <c r="F75" s="87"/>
      <c r="G75" s="84"/>
      <c r="H75" s="114"/>
      <c r="I75" s="114">
        <f t="shared" si="1"/>
        <v>0</v>
      </c>
      <c r="J75" s="114"/>
    </row>
    <row r="76" spans="1:11">
      <c r="A76" s="310" t="s">
        <v>100</v>
      </c>
      <c r="B76" s="310"/>
      <c r="C76" s="310"/>
      <c r="D76" s="310"/>
      <c r="E76" s="310"/>
      <c r="F76" s="310"/>
      <c r="G76" s="84" t="e">
        <f>G7+G36+#REF!+G45+#REF!+#REF!+#REF!+G74</f>
        <v>#REF!</v>
      </c>
      <c r="H76" s="114">
        <f>H7+H36+H42+H45+H49+H64+H74</f>
        <v>5733.8</v>
      </c>
      <c r="I76" s="114">
        <f t="shared" si="1"/>
        <v>669.19874999999956</v>
      </c>
      <c r="J76" s="114">
        <f>J7+J36+J42+J45+J64</f>
        <v>6402.9987499999997</v>
      </c>
    </row>
    <row r="77" spans="1:11">
      <c r="H77" s="129"/>
    </row>
    <row r="80" spans="1:11">
      <c r="J80" s="131">
        <v>0</v>
      </c>
    </row>
    <row r="83" spans="9:10">
      <c r="I83" s="132"/>
      <c r="J83" s="133"/>
    </row>
  </sheetData>
  <mergeCells count="4">
    <mergeCell ref="L1:M1"/>
    <mergeCell ref="A3:I3"/>
    <mergeCell ref="A76:F76"/>
    <mergeCell ref="E1:K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3"/>
  <sheetViews>
    <sheetView workbookViewId="0">
      <selection activeCell="J71" sqref="J71"/>
    </sheetView>
  </sheetViews>
  <sheetFormatPr defaultColWidth="3.5703125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10" width="16.140625" style="130" customWidth="1"/>
    <col min="11" max="11" width="17.140625" style="131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94.5" customHeight="1">
      <c r="A1" s="23"/>
      <c r="B1" s="23"/>
      <c r="C1" s="23"/>
      <c r="F1" s="285" t="s">
        <v>57</v>
      </c>
      <c r="G1" s="285"/>
      <c r="H1" s="285"/>
      <c r="I1" s="285"/>
      <c r="J1" s="285"/>
      <c r="K1" s="285"/>
      <c r="L1" s="285"/>
      <c r="M1" s="307"/>
      <c r="N1" s="307"/>
    </row>
    <row r="2" spans="1:14" ht="16.5" customHeight="1">
      <c r="B2" s="28"/>
      <c r="G2" s="90"/>
      <c r="H2" s="109"/>
      <c r="I2" s="109"/>
      <c r="J2" s="109"/>
      <c r="K2" s="109"/>
    </row>
    <row r="3" spans="1:14" s="32" customFormat="1" ht="47.25" customHeight="1">
      <c r="A3" s="308" t="s">
        <v>405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4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58" t="s">
        <v>363</v>
      </c>
    </row>
    <row r="5" spans="1:14" s="57" customFormat="1" ht="81.75" customHeight="1">
      <c r="A5" s="73" t="s">
        <v>128</v>
      </c>
      <c r="B5" s="73"/>
      <c r="C5" s="82" t="s">
        <v>213</v>
      </c>
      <c r="D5" s="82" t="s">
        <v>214</v>
      </c>
      <c r="E5" s="82" t="s">
        <v>215</v>
      </c>
      <c r="F5" s="82" t="s">
        <v>216</v>
      </c>
      <c r="G5" s="83" t="s">
        <v>73</v>
      </c>
      <c r="H5" s="114" t="s">
        <v>38</v>
      </c>
      <c r="I5" s="116" t="s">
        <v>73</v>
      </c>
      <c r="J5" s="116" t="s">
        <v>326</v>
      </c>
      <c r="K5" s="116" t="s">
        <v>403</v>
      </c>
    </row>
    <row r="6" spans="1:14" s="56" customFormat="1">
      <c r="A6" s="115">
        <v>1</v>
      </c>
      <c r="B6" s="115">
        <v>2</v>
      </c>
      <c r="C6" s="82" t="s">
        <v>129</v>
      </c>
      <c r="D6" s="82" t="s">
        <v>130</v>
      </c>
      <c r="E6" s="82" t="s">
        <v>131</v>
      </c>
      <c r="F6" s="82" t="s">
        <v>132</v>
      </c>
      <c r="G6" s="115">
        <v>7</v>
      </c>
      <c r="H6" s="116">
        <v>8</v>
      </c>
      <c r="I6" s="116">
        <v>7</v>
      </c>
      <c r="J6" s="82" t="s">
        <v>372</v>
      </c>
      <c r="K6" s="159">
        <v>8</v>
      </c>
    </row>
    <row r="7" spans="1:14" s="31" customFormat="1">
      <c r="A7" s="198" t="s">
        <v>217</v>
      </c>
      <c r="B7" s="199" t="s">
        <v>218</v>
      </c>
      <c r="C7" s="199" t="s">
        <v>219</v>
      </c>
      <c r="D7" s="199" t="s">
        <v>328</v>
      </c>
      <c r="E7" s="199" t="s">
        <v>327</v>
      </c>
      <c r="F7" s="200"/>
      <c r="G7" s="201" t="e">
        <f>G8+G20+G33</f>
        <v>#REF!</v>
      </c>
      <c r="H7" s="218">
        <f>H8+H20+H33+H14</f>
        <v>2461.91</v>
      </c>
      <c r="I7" s="202">
        <f>K7-H7</f>
        <v>588.36999999999989</v>
      </c>
      <c r="J7" s="218">
        <f>J8+J20+J33+J14</f>
        <v>3050.2799999999997</v>
      </c>
      <c r="K7" s="218">
        <f>K8+K20+K33+K14</f>
        <v>3050.2799999999997</v>
      </c>
    </row>
    <row r="8" spans="1:14" s="33" customFormat="1" ht="34.5" customHeight="1">
      <c r="A8" s="85" t="s">
        <v>220</v>
      </c>
      <c r="B8" s="82" t="s">
        <v>218</v>
      </c>
      <c r="C8" s="82" t="s">
        <v>219</v>
      </c>
      <c r="D8" s="82" t="s">
        <v>221</v>
      </c>
      <c r="E8" s="82" t="s">
        <v>327</v>
      </c>
      <c r="F8" s="83" t="s">
        <v>248</v>
      </c>
      <c r="G8" s="84" t="e">
        <f>#REF!+G9</f>
        <v>#REF!</v>
      </c>
      <c r="H8" s="114">
        <f>H9</f>
        <v>779.37</v>
      </c>
      <c r="I8" s="114">
        <f t="shared" ref="I8:I48" si="0">K8-H8</f>
        <v>107.5</v>
      </c>
      <c r="J8" s="114">
        <f>J9</f>
        <v>886.87</v>
      </c>
      <c r="K8" s="114">
        <f>K9</f>
        <v>886.87</v>
      </c>
    </row>
    <row r="9" spans="1:14" s="31" customFormat="1" ht="50.25" customHeight="1">
      <c r="A9" s="86" t="s">
        <v>380</v>
      </c>
      <c r="B9" s="87" t="s">
        <v>218</v>
      </c>
      <c r="C9" s="87" t="s">
        <v>219</v>
      </c>
      <c r="D9" s="87" t="s">
        <v>221</v>
      </c>
      <c r="E9" s="87" t="s">
        <v>329</v>
      </c>
      <c r="F9" s="87" t="s">
        <v>248</v>
      </c>
      <c r="G9" s="84">
        <f>G10</f>
        <v>500</v>
      </c>
      <c r="H9" s="114">
        <f>H10</f>
        <v>779.37</v>
      </c>
      <c r="I9" s="114">
        <f t="shared" si="0"/>
        <v>107.5</v>
      </c>
      <c r="J9" s="114">
        <f>J10</f>
        <v>886.87</v>
      </c>
      <c r="K9" s="114">
        <f>K10</f>
        <v>886.87</v>
      </c>
    </row>
    <row r="10" spans="1:14" s="31" customFormat="1" ht="17.25" customHeight="1">
      <c r="A10" s="86" t="s">
        <v>224</v>
      </c>
      <c r="B10" s="87" t="s">
        <v>218</v>
      </c>
      <c r="C10" s="87" t="s">
        <v>219</v>
      </c>
      <c r="D10" s="87" t="s">
        <v>221</v>
      </c>
      <c r="E10" s="87" t="s">
        <v>337</v>
      </c>
      <c r="F10" s="87"/>
      <c r="G10" s="84">
        <f>G12+G13</f>
        <v>500</v>
      </c>
      <c r="H10" s="114">
        <f>H12+H13</f>
        <v>779.37</v>
      </c>
      <c r="I10" s="114">
        <f t="shared" si="0"/>
        <v>107.5</v>
      </c>
      <c r="J10" s="114">
        <f>J12+J13</f>
        <v>886.87</v>
      </c>
      <c r="K10" s="114">
        <f>K12+K13</f>
        <v>886.87</v>
      </c>
    </row>
    <row r="11" spans="1:14" s="31" customFormat="1" ht="25.5">
      <c r="A11" s="86" t="s">
        <v>381</v>
      </c>
      <c r="B11" s="87" t="s">
        <v>218</v>
      </c>
      <c r="C11" s="87" t="s">
        <v>219</v>
      </c>
      <c r="D11" s="87" t="s">
        <v>221</v>
      </c>
      <c r="E11" s="87" t="s">
        <v>338</v>
      </c>
      <c r="F11" s="87"/>
      <c r="G11" s="118"/>
      <c r="H11" s="114">
        <f>H12+H13</f>
        <v>779.37</v>
      </c>
      <c r="I11" s="114">
        <v>598.6</v>
      </c>
      <c r="J11" s="114">
        <f>J12+J13</f>
        <v>886.87</v>
      </c>
      <c r="K11" s="114">
        <f>K12+K13</f>
        <v>886.87</v>
      </c>
    </row>
    <row r="12" spans="1:14" s="31" customFormat="1">
      <c r="A12" s="86" t="s">
        <v>339</v>
      </c>
      <c r="B12" s="87" t="s">
        <v>218</v>
      </c>
      <c r="C12" s="87" t="s">
        <v>219</v>
      </c>
      <c r="D12" s="87" t="s">
        <v>221</v>
      </c>
      <c r="E12" s="87" t="s">
        <v>338</v>
      </c>
      <c r="F12" s="87" t="s">
        <v>223</v>
      </c>
      <c r="G12" s="118">
        <v>500</v>
      </c>
      <c r="H12" s="114">
        <v>598.6</v>
      </c>
      <c r="I12" s="114">
        <f t="shared" si="0"/>
        <v>113.52999999999997</v>
      </c>
      <c r="J12" s="114">
        <v>712.13</v>
      </c>
      <c r="K12" s="114">
        <v>712.13</v>
      </c>
      <c r="N12" s="30"/>
    </row>
    <row r="13" spans="1:14" s="31" customFormat="1">
      <c r="A13" s="86" t="s">
        <v>340</v>
      </c>
      <c r="B13" s="87" t="s">
        <v>218</v>
      </c>
      <c r="C13" s="87" t="s">
        <v>219</v>
      </c>
      <c r="D13" s="87" t="s">
        <v>221</v>
      </c>
      <c r="E13" s="87" t="s">
        <v>338</v>
      </c>
      <c r="F13" s="87" t="s">
        <v>330</v>
      </c>
      <c r="G13" s="118"/>
      <c r="H13" s="114">
        <v>180.77</v>
      </c>
      <c r="I13" s="114">
        <f t="shared" si="0"/>
        <v>-6.0300000000000011</v>
      </c>
      <c r="J13" s="114">
        <v>174.74</v>
      </c>
      <c r="K13" s="114">
        <v>174.74</v>
      </c>
      <c r="N13" s="30"/>
    </row>
    <row r="14" spans="1:14" s="58" customFormat="1" ht="38.25">
      <c r="A14" s="119" t="s">
        <v>124</v>
      </c>
      <c r="B14" s="87" t="s">
        <v>218</v>
      </c>
      <c r="C14" s="120" t="s">
        <v>225</v>
      </c>
      <c r="D14" s="120" t="s">
        <v>226</v>
      </c>
      <c r="E14" s="120" t="s">
        <v>327</v>
      </c>
      <c r="F14" s="120" t="s">
        <v>248</v>
      </c>
      <c r="G14" s="84"/>
      <c r="H14" s="114">
        <f t="shared" ref="H14:K16" si="1">H15</f>
        <v>470.72</v>
      </c>
      <c r="I14" s="114">
        <f>K1</f>
        <v>0</v>
      </c>
      <c r="J14" s="114">
        <f t="shared" si="1"/>
        <v>753.35</v>
      </c>
      <c r="K14" s="114">
        <f t="shared" si="1"/>
        <v>753.35</v>
      </c>
      <c r="L14" s="31"/>
    </row>
    <row r="15" spans="1:14" s="58" customFormat="1" ht="42.75" customHeight="1">
      <c r="A15" s="119" t="s">
        <v>382</v>
      </c>
      <c r="B15" s="87" t="s">
        <v>218</v>
      </c>
      <c r="C15" s="122" t="s">
        <v>219</v>
      </c>
      <c r="D15" s="122" t="s">
        <v>226</v>
      </c>
      <c r="E15" s="123" t="s">
        <v>329</v>
      </c>
      <c r="F15" s="88" t="s">
        <v>328</v>
      </c>
      <c r="G15" s="84"/>
      <c r="H15" s="114">
        <f t="shared" si="1"/>
        <v>470.72</v>
      </c>
      <c r="I15" s="114"/>
      <c r="J15" s="114">
        <f t="shared" si="1"/>
        <v>753.35</v>
      </c>
      <c r="K15" s="114">
        <f t="shared" si="1"/>
        <v>753.35</v>
      </c>
      <c r="L15" s="31"/>
    </row>
    <row r="16" spans="1:14" s="58" customFormat="1" ht="30" customHeight="1">
      <c r="A16" s="121" t="s">
        <v>227</v>
      </c>
      <c r="B16" s="87" t="s">
        <v>218</v>
      </c>
      <c r="C16" s="122" t="s">
        <v>219</v>
      </c>
      <c r="D16" s="122" t="s">
        <v>226</v>
      </c>
      <c r="E16" s="123" t="s">
        <v>337</v>
      </c>
      <c r="F16" s="88"/>
      <c r="G16" s="84"/>
      <c r="H16" s="114">
        <f t="shared" si="1"/>
        <v>470.72</v>
      </c>
      <c r="I16" s="114"/>
      <c r="J16" s="114">
        <f t="shared" si="1"/>
        <v>753.35</v>
      </c>
      <c r="K16" s="114">
        <f t="shared" si="1"/>
        <v>753.35</v>
      </c>
      <c r="L16" s="31"/>
    </row>
    <row r="17" spans="1:12" s="58" customFormat="1" ht="40.5" customHeight="1">
      <c r="A17" s="121" t="s">
        <v>383</v>
      </c>
      <c r="B17" s="87" t="s">
        <v>218</v>
      </c>
      <c r="C17" s="122" t="s">
        <v>219</v>
      </c>
      <c r="D17" s="122" t="s">
        <v>226</v>
      </c>
      <c r="E17" s="123" t="s">
        <v>337</v>
      </c>
      <c r="F17" s="88"/>
      <c r="G17" s="84"/>
      <c r="H17" s="114">
        <f>H18+H19</f>
        <v>470.72</v>
      </c>
      <c r="I17" s="114"/>
      <c r="J17" s="114">
        <f>J18+J19</f>
        <v>753.35</v>
      </c>
      <c r="K17" s="114">
        <f>K18+K19</f>
        <v>753.35</v>
      </c>
      <c r="L17" s="31"/>
    </row>
    <row r="18" spans="1:12" s="58" customFormat="1" ht="40.5" customHeight="1">
      <c r="A18" s="121" t="s">
        <v>339</v>
      </c>
      <c r="B18" s="87" t="s">
        <v>218</v>
      </c>
      <c r="C18" s="122" t="s">
        <v>219</v>
      </c>
      <c r="D18" s="122" t="s">
        <v>226</v>
      </c>
      <c r="E18" s="123" t="s">
        <v>361</v>
      </c>
      <c r="F18" s="88" t="s">
        <v>223</v>
      </c>
      <c r="G18" s="84"/>
      <c r="H18" s="114">
        <v>361.54</v>
      </c>
      <c r="I18" s="114"/>
      <c r="J18" s="114">
        <v>578.61</v>
      </c>
      <c r="K18" s="114">
        <v>578.61</v>
      </c>
      <c r="L18" s="31"/>
    </row>
    <row r="19" spans="1:12" s="58" customFormat="1" ht="40.5" customHeight="1">
      <c r="A19" s="121" t="s">
        <v>362</v>
      </c>
      <c r="B19" s="87" t="s">
        <v>218</v>
      </c>
      <c r="C19" s="122" t="s">
        <v>219</v>
      </c>
      <c r="D19" s="122" t="s">
        <v>226</v>
      </c>
      <c r="E19" s="123" t="s">
        <v>361</v>
      </c>
      <c r="F19" s="88" t="s">
        <v>330</v>
      </c>
      <c r="G19" s="84"/>
      <c r="H19" s="114">
        <v>109.18</v>
      </c>
      <c r="I19" s="114"/>
      <c r="J19" s="114">
        <v>174.74</v>
      </c>
      <c r="K19" s="114">
        <v>174.74</v>
      </c>
      <c r="L19" s="31"/>
    </row>
    <row r="20" spans="1:12" s="58" customFormat="1" ht="54" customHeight="1">
      <c r="A20" s="86" t="s">
        <v>123</v>
      </c>
      <c r="B20" s="87" t="s">
        <v>218</v>
      </c>
      <c r="C20" s="87" t="s">
        <v>219</v>
      </c>
      <c r="D20" s="87" t="s">
        <v>229</v>
      </c>
      <c r="E20" s="87"/>
      <c r="F20" s="87"/>
      <c r="G20" s="84" t="e">
        <f>#REF!+#REF!</f>
        <v>#REF!</v>
      </c>
      <c r="H20" s="114">
        <f>H21</f>
        <v>1201.82</v>
      </c>
      <c r="I20" s="114">
        <f t="shared" si="0"/>
        <v>199.24</v>
      </c>
      <c r="J20" s="114">
        <f>J21</f>
        <v>1401.06</v>
      </c>
      <c r="K20" s="114">
        <f>K21</f>
        <v>1401.06</v>
      </c>
    </row>
    <row r="21" spans="1:12" ht="35.25" customHeight="1">
      <c r="A21" s="117" t="s">
        <v>341</v>
      </c>
      <c r="B21" s="87" t="s">
        <v>218</v>
      </c>
      <c r="C21" s="87" t="s">
        <v>219</v>
      </c>
      <c r="D21" s="87" t="s">
        <v>229</v>
      </c>
      <c r="E21" s="87" t="s">
        <v>342</v>
      </c>
      <c r="F21" s="87"/>
      <c r="G21" s="118"/>
      <c r="H21" s="114">
        <f>H22</f>
        <v>1201.82</v>
      </c>
      <c r="I21" s="114">
        <f t="shared" si="0"/>
        <v>199.24</v>
      </c>
      <c r="J21" s="114">
        <f>J22</f>
        <v>1401.06</v>
      </c>
      <c r="K21" s="114">
        <f>K22</f>
        <v>1401.06</v>
      </c>
    </row>
    <row r="22" spans="1:12" ht="51">
      <c r="A22" s="86" t="s">
        <v>384</v>
      </c>
      <c r="B22" s="87" t="s">
        <v>218</v>
      </c>
      <c r="C22" s="87" t="s">
        <v>219</v>
      </c>
      <c r="D22" s="87" t="s">
        <v>229</v>
      </c>
      <c r="E22" s="87" t="s">
        <v>331</v>
      </c>
      <c r="F22" s="87"/>
      <c r="G22" s="118"/>
      <c r="H22" s="114">
        <f>H23+H26</f>
        <v>1201.82</v>
      </c>
      <c r="I22" s="114">
        <f t="shared" si="0"/>
        <v>199.24</v>
      </c>
      <c r="J22" s="114">
        <f>J23+J26</f>
        <v>1401.06</v>
      </c>
      <c r="K22" s="114">
        <f>K23+K26</f>
        <v>1401.06</v>
      </c>
    </row>
    <row r="23" spans="1:12" ht="25.5">
      <c r="A23" s="125" t="s">
        <v>385</v>
      </c>
      <c r="B23" s="87" t="s">
        <v>218</v>
      </c>
      <c r="C23" s="87" t="s">
        <v>219</v>
      </c>
      <c r="D23" s="87" t="s">
        <v>229</v>
      </c>
      <c r="E23" s="87" t="s">
        <v>332</v>
      </c>
      <c r="F23" s="87"/>
      <c r="G23" s="118"/>
      <c r="H23" s="114">
        <f>H24+H25</f>
        <v>1055.8</v>
      </c>
      <c r="I23" s="114">
        <f t="shared" si="0"/>
        <v>345.26</v>
      </c>
      <c r="J23" s="114">
        <f>J24+J25</f>
        <v>1401.06</v>
      </c>
      <c r="K23" s="114">
        <f>K24+K25</f>
        <v>1401.06</v>
      </c>
    </row>
    <row r="24" spans="1:12">
      <c r="A24" s="125" t="s">
        <v>339</v>
      </c>
      <c r="B24" s="87" t="s">
        <v>218</v>
      </c>
      <c r="C24" s="87" t="s">
        <v>219</v>
      </c>
      <c r="D24" s="87" t="s">
        <v>229</v>
      </c>
      <c r="E24" s="87" t="s">
        <v>332</v>
      </c>
      <c r="F24" s="126" t="s">
        <v>223</v>
      </c>
      <c r="G24" s="118"/>
      <c r="H24" s="114">
        <v>810.91</v>
      </c>
      <c r="I24" s="114">
        <f t="shared" si="0"/>
        <v>265.16999999999996</v>
      </c>
      <c r="J24" s="114">
        <v>1076.08</v>
      </c>
      <c r="K24" s="114">
        <v>1076.08</v>
      </c>
    </row>
    <row r="25" spans="1:12" ht="38.25">
      <c r="A25" s="125" t="s">
        <v>343</v>
      </c>
      <c r="B25" s="87" t="s">
        <v>218</v>
      </c>
      <c r="C25" s="87" t="s">
        <v>219</v>
      </c>
      <c r="D25" s="87" t="s">
        <v>229</v>
      </c>
      <c r="E25" s="87" t="s">
        <v>332</v>
      </c>
      <c r="F25" s="126" t="s">
        <v>330</v>
      </c>
      <c r="G25" s="118"/>
      <c r="H25" s="114">
        <v>244.89</v>
      </c>
      <c r="I25" s="114">
        <f t="shared" si="0"/>
        <v>80.090000000000032</v>
      </c>
      <c r="J25" s="114">
        <v>324.98</v>
      </c>
      <c r="K25" s="114">
        <v>324.98</v>
      </c>
    </row>
    <row r="26" spans="1:12" ht="25.5">
      <c r="A26" s="125" t="s">
        <v>386</v>
      </c>
      <c r="B26" s="87" t="s">
        <v>218</v>
      </c>
      <c r="C26" s="87" t="s">
        <v>219</v>
      </c>
      <c r="D26" s="87" t="s">
        <v>229</v>
      </c>
      <c r="E26" s="87" t="s">
        <v>333</v>
      </c>
      <c r="F26" s="87"/>
      <c r="G26" s="118"/>
      <c r="H26" s="114">
        <f>H27+H28+H29+H30+H31+H32</f>
        <v>146.01999999999998</v>
      </c>
      <c r="I26" s="114">
        <f t="shared" si="0"/>
        <v>-146.01999999999998</v>
      </c>
      <c r="J26" s="114">
        <f>J27+J28+J29+J30+J31+J32</f>
        <v>0</v>
      </c>
      <c r="K26" s="114">
        <f>K27+K28+K29+K30+K31+K32</f>
        <v>0</v>
      </c>
    </row>
    <row r="27" spans="1:12" ht="25.5">
      <c r="A27" s="125" t="s">
        <v>344</v>
      </c>
      <c r="B27" s="87" t="s">
        <v>218</v>
      </c>
      <c r="C27" s="87" t="s">
        <v>219</v>
      </c>
      <c r="D27" s="87" t="s">
        <v>229</v>
      </c>
      <c r="E27" s="87" t="s">
        <v>333</v>
      </c>
      <c r="F27" s="127" t="s">
        <v>228</v>
      </c>
      <c r="G27" s="118"/>
      <c r="H27" s="114">
        <v>1.8</v>
      </c>
      <c r="I27" s="114">
        <f t="shared" si="0"/>
        <v>-1.8</v>
      </c>
      <c r="J27" s="114"/>
      <c r="K27" s="114"/>
    </row>
    <row r="28" spans="1:12" ht="25.5">
      <c r="A28" s="125" t="s">
        <v>237</v>
      </c>
      <c r="B28" s="87" t="s">
        <v>218</v>
      </c>
      <c r="C28" s="87" t="s">
        <v>219</v>
      </c>
      <c r="D28" s="87" t="s">
        <v>229</v>
      </c>
      <c r="E28" s="87" t="s">
        <v>333</v>
      </c>
      <c r="F28" s="127" t="s">
        <v>18</v>
      </c>
      <c r="G28" s="118"/>
      <c r="H28" s="114">
        <v>15.6</v>
      </c>
      <c r="I28" s="114">
        <f>J28-H28</f>
        <v>-15.6</v>
      </c>
      <c r="J28" s="114"/>
      <c r="K28" s="114"/>
      <c r="L28" s="242">
        <v>15.6</v>
      </c>
    </row>
    <row r="29" spans="1:12" ht="25.5">
      <c r="A29" s="125" t="s">
        <v>237</v>
      </c>
      <c r="B29" s="87" t="s">
        <v>218</v>
      </c>
      <c r="C29" s="87" t="s">
        <v>219</v>
      </c>
      <c r="D29" s="87" t="s">
        <v>229</v>
      </c>
      <c r="E29" s="87" t="s">
        <v>333</v>
      </c>
      <c r="F29" s="127">
        <v>244</v>
      </c>
      <c r="G29" s="118"/>
      <c r="H29" s="114">
        <v>106.8</v>
      </c>
      <c r="I29" s="114">
        <f t="shared" si="0"/>
        <v>-106.8</v>
      </c>
      <c r="J29" s="114"/>
      <c r="K29" s="114"/>
    </row>
    <row r="30" spans="1:12" ht="76.5">
      <c r="A30" s="125" t="s">
        <v>345</v>
      </c>
      <c r="B30" s="87" t="s">
        <v>218</v>
      </c>
      <c r="C30" s="87" t="s">
        <v>219</v>
      </c>
      <c r="D30" s="87" t="s">
        <v>229</v>
      </c>
      <c r="E30" s="87" t="s">
        <v>333</v>
      </c>
      <c r="F30" s="126" t="s">
        <v>346</v>
      </c>
      <c r="G30" s="118"/>
      <c r="H30" s="114"/>
      <c r="I30" s="114">
        <f t="shared" si="0"/>
        <v>0</v>
      </c>
      <c r="J30" s="114"/>
      <c r="K30" s="114"/>
    </row>
    <row r="31" spans="1:12">
      <c r="A31" s="125" t="s">
        <v>232</v>
      </c>
      <c r="B31" s="87" t="s">
        <v>218</v>
      </c>
      <c r="C31" s="87" t="s">
        <v>219</v>
      </c>
      <c r="D31" s="87" t="s">
        <v>229</v>
      </c>
      <c r="E31" s="87" t="s">
        <v>333</v>
      </c>
      <c r="F31" s="126" t="s">
        <v>233</v>
      </c>
      <c r="G31" s="118"/>
      <c r="H31" s="114">
        <v>15</v>
      </c>
      <c r="I31" s="114">
        <f t="shared" si="0"/>
        <v>-15</v>
      </c>
      <c r="J31" s="114"/>
      <c r="K31" s="114"/>
    </row>
    <row r="32" spans="1:12">
      <c r="A32" s="125" t="s">
        <v>347</v>
      </c>
      <c r="B32" s="87" t="s">
        <v>218</v>
      </c>
      <c r="C32" s="87" t="s">
        <v>219</v>
      </c>
      <c r="D32" s="87" t="s">
        <v>229</v>
      </c>
      <c r="E32" s="87" t="s">
        <v>333</v>
      </c>
      <c r="F32" s="126" t="s">
        <v>234</v>
      </c>
      <c r="G32" s="118"/>
      <c r="H32" s="114">
        <v>6.82</v>
      </c>
      <c r="I32" s="114">
        <f t="shared" si="0"/>
        <v>-6.82</v>
      </c>
      <c r="J32" s="114"/>
      <c r="K32" s="114"/>
    </row>
    <row r="33" spans="1:12">
      <c r="A33" s="117" t="s">
        <v>122</v>
      </c>
      <c r="B33" s="87" t="s">
        <v>218</v>
      </c>
      <c r="C33" s="87" t="s">
        <v>219</v>
      </c>
      <c r="D33" s="87" t="s">
        <v>235</v>
      </c>
      <c r="E33" s="87"/>
      <c r="F33" s="87"/>
      <c r="G33" s="84" t="e">
        <f>#REF!</f>
        <v>#REF!</v>
      </c>
      <c r="H33" s="114">
        <f>H34</f>
        <v>10</v>
      </c>
      <c r="I33" s="114">
        <f t="shared" si="0"/>
        <v>-1</v>
      </c>
      <c r="J33" s="114">
        <f>J34</f>
        <v>9</v>
      </c>
      <c r="K33" s="114">
        <f>K34</f>
        <v>9</v>
      </c>
    </row>
    <row r="34" spans="1:12" ht="38.25">
      <c r="A34" s="117" t="s">
        <v>348</v>
      </c>
      <c r="B34" s="87" t="s">
        <v>218</v>
      </c>
      <c r="C34" s="87" t="s">
        <v>219</v>
      </c>
      <c r="D34" s="87" t="s">
        <v>235</v>
      </c>
      <c r="E34" s="87" t="s">
        <v>349</v>
      </c>
      <c r="F34" s="87"/>
      <c r="G34" s="84"/>
      <c r="H34" s="114">
        <f>H35</f>
        <v>10</v>
      </c>
      <c r="I34" s="114">
        <f t="shared" si="0"/>
        <v>-1</v>
      </c>
      <c r="J34" s="114">
        <f>J35</f>
        <v>9</v>
      </c>
      <c r="K34" s="114">
        <f>K35</f>
        <v>9</v>
      </c>
    </row>
    <row r="35" spans="1:12" ht="25.5">
      <c r="A35" s="128" t="s">
        <v>237</v>
      </c>
      <c r="B35" s="87" t="s">
        <v>218</v>
      </c>
      <c r="C35" s="87" t="s">
        <v>219</v>
      </c>
      <c r="D35" s="87" t="s">
        <v>235</v>
      </c>
      <c r="E35" s="87" t="s">
        <v>349</v>
      </c>
      <c r="F35" s="82" t="s">
        <v>231</v>
      </c>
      <c r="G35" s="84"/>
      <c r="H35" s="114">
        <v>10</v>
      </c>
      <c r="I35" s="114">
        <f t="shared" si="0"/>
        <v>-1</v>
      </c>
      <c r="J35" s="114">
        <v>9</v>
      </c>
      <c r="K35" s="114">
        <v>9</v>
      </c>
      <c r="L35" s="30" t="s">
        <v>350</v>
      </c>
    </row>
    <row r="36" spans="1:12">
      <c r="A36" s="117" t="s">
        <v>244</v>
      </c>
      <c r="B36" s="87" t="s">
        <v>218</v>
      </c>
      <c r="C36" s="87" t="s">
        <v>221</v>
      </c>
      <c r="D36" s="87"/>
      <c r="E36" s="87"/>
      <c r="F36" s="87"/>
      <c r="G36" s="84" t="e">
        <f>G37</f>
        <v>#REF!</v>
      </c>
      <c r="H36" s="205">
        <f>H37</f>
        <v>100.1</v>
      </c>
      <c r="I36" s="114">
        <f t="shared" si="0"/>
        <v>11.900000000000006</v>
      </c>
      <c r="J36" s="205">
        <f>J37</f>
        <v>108.1</v>
      </c>
      <c r="K36" s="205">
        <f>K37</f>
        <v>112</v>
      </c>
    </row>
    <row r="37" spans="1:12">
      <c r="A37" s="117" t="s">
        <v>137</v>
      </c>
      <c r="B37" s="87" t="s">
        <v>218</v>
      </c>
      <c r="C37" s="87" t="s">
        <v>221</v>
      </c>
      <c r="D37" s="87" t="s">
        <v>226</v>
      </c>
      <c r="E37" s="87"/>
      <c r="F37" s="87"/>
      <c r="G37" s="84" t="e">
        <f>#REF!+#REF!</f>
        <v>#REF!</v>
      </c>
      <c r="H37" s="114">
        <f>H38</f>
        <v>100.1</v>
      </c>
      <c r="I37" s="114">
        <f t="shared" si="0"/>
        <v>11.900000000000006</v>
      </c>
      <c r="J37" s="114">
        <f>J38</f>
        <v>108.1</v>
      </c>
      <c r="K37" s="114">
        <f>K38</f>
        <v>112</v>
      </c>
    </row>
    <row r="38" spans="1:12" ht="63.75">
      <c r="A38" s="128" t="s">
        <v>387</v>
      </c>
      <c r="B38" s="87" t="s">
        <v>218</v>
      </c>
      <c r="C38" s="87" t="s">
        <v>221</v>
      </c>
      <c r="D38" s="87" t="s">
        <v>226</v>
      </c>
      <c r="E38" s="87" t="s">
        <v>351</v>
      </c>
      <c r="F38" s="87"/>
      <c r="G38" s="118"/>
      <c r="H38" s="114">
        <f>H39+H40+H41</f>
        <v>100.1</v>
      </c>
      <c r="I38" s="114">
        <f t="shared" si="0"/>
        <v>11.900000000000006</v>
      </c>
      <c r="J38" s="114">
        <f>J39+J40+J41</f>
        <v>108.1</v>
      </c>
      <c r="K38" s="114">
        <f>K39+K40+K41</f>
        <v>112</v>
      </c>
    </row>
    <row r="39" spans="1:12">
      <c r="A39" s="125" t="s">
        <v>339</v>
      </c>
      <c r="B39" s="87" t="s">
        <v>218</v>
      </c>
      <c r="C39" s="87" t="s">
        <v>221</v>
      </c>
      <c r="D39" s="87" t="s">
        <v>226</v>
      </c>
      <c r="E39" s="87" t="s">
        <v>351</v>
      </c>
      <c r="F39" s="126" t="s">
        <v>223</v>
      </c>
      <c r="G39" s="118"/>
      <c r="H39" s="114">
        <v>77</v>
      </c>
      <c r="I39" s="114">
        <f t="shared" si="0"/>
        <v>9</v>
      </c>
      <c r="J39" s="114">
        <v>83</v>
      </c>
      <c r="K39" s="114">
        <v>86</v>
      </c>
      <c r="L39" s="30" t="s">
        <v>352</v>
      </c>
    </row>
    <row r="40" spans="1:12" ht="38.25">
      <c r="A40" s="125" t="s">
        <v>343</v>
      </c>
      <c r="B40" s="87" t="s">
        <v>218</v>
      </c>
      <c r="C40" s="87" t="s">
        <v>221</v>
      </c>
      <c r="D40" s="87" t="s">
        <v>226</v>
      </c>
      <c r="E40" s="87" t="s">
        <v>351</v>
      </c>
      <c r="F40" s="126" t="s">
        <v>330</v>
      </c>
      <c r="G40" s="118"/>
      <c r="H40" s="114">
        <v>23.1</v>
      </c>
      <c r="I40" s="114">
        <f t="shared" si="0"/>
        <v>2.8999999999999986</v>
      </c>
      <c r="J40" s="114">
        <v>25.1</v>
      </c>
      <c r="K40" s="114">
        <v>26</v>
      </c>
      <c r="L40" s="30" t="s">
        <v>352</v>
      </c>
    </row>
    <row r="41" spans="1:12" ht="25.5">
      <c r="A41" s="128" t="s">
        <v>237</v>
      </c>
      <c r="B41" s="87" t="s">
        <v>218</v>
      </c>
      <c r="C41" s="87" t="s">
        <v>221</v>
      </c>
      <c r="D41" s="87" t="s">
        <v>226</v>
      </c>
      <c r="E41" s="87" t="s">
        <v>351</v>
      </c>
      <c r="F41" s="87" t="s">
        <v>231</v>
      </c>
      <c r="G41" s="118"/>
      <c r="H41" s="114"/>
      <c r="I41" s="114">
        <f t="shared" si="0"/>
        <v>0</v>
      </c>
      <c r="J41" s="114"/>
      <c r="K41" s="114"/>
      <c r="L41" s="30" t="s">
        <v>352</v>
      </c>
    </row>
    <row r="42" spans="1:12">
      <c r="A42" s="67" t="s">
        <v>13</v>
      </c>
      <c r="B42" s="87" t="s">
        <v>218</v>
      </c>
      <c r="C42" s="87" t="s">
        <v>226</v>
      </c>
      <c r="D42" s="87"/>
      <c r="E42" s="87"/>
      <c r="F42" s="87"/>
      <c r="G42" s="118"/>
      <c r="H42" s="114">
        <f>H43</f>
        <v>0</v>
      </c>
      <c r="I42" s="114"/>
      <c r="J42" s="114">
        <f>J43</f>
        <v>1</v>
      </c>
      <c r="K42" s="114">
        <f>K43</f>
        <v>1</v>
      </c>
    </row>
    <row r="43" spans="1:12">
      <c r="A43" s="236" t="s">
        <v>14</v>
      </c>
      <c r="B43" s="87" t="s">
        <v>218</v>
      </c>
      <c r="C43" s="87" t="s">
        <v>226</v>
      </c>
      <c r="D43" s="87" t="s">
        <v>15</v>
      </c>
      <c r="E43" s="87"/>
      <c r="F43" s="87"/>
      <c r="G43" s="118"/>
      <c r="H43" s="114">
        <f>H44</f>
        <v>0</v>
      </c>
      <c r="I43" s="114"/>
      <c r="J43" s="114">
        <f>J44</f>
        <v>1</v>
      </c>
      <c r="K43" s="114">
        <f>K44</f>
        <v>1</v>
      </c>
    </row>
    <row r="44" spans="1:12">
      <c r="A44" s="64" t="s">
        <v>16</v>
      </c>
      <c r="B44" s="87" t="s">
        <v>218</v>
      </c>
      <c r="C44" s="87" t="s">
        <v>226</v>
      </c>
      <c r="D44" s="87" t="s">
        <v>15</v>
      </c>
      <c r="E44" s="87" t="s">
        <v>17</v>
      </c>
      <c r="F44" s="237" t="s">
        <v>231</v>
      </c>
      <c r="G44" s="118"/>
      <c r="H44" s="114"/>
      <c r="I44" s="114"/>
      <c r="J44" s="114">
        <v>1</v>
      </c>
      <c r="K44" s="114">
        <v>1</v>
      </c>
    </row>
    <row r="45" spans="1:12">
      <c r="A45" s="117" t="s">
        <v>238</v>
      </c>
      <c r="B45" s="87" t="s">
        <v>218</v>
      </c>
      <c r="C45" s="87" t="s">
        <v>230</v>
      </c>
      <c r="D45" s="87"/>
      <c r="E45" s="87"/>
      <c r="F45" s="87"/>
      <c r="G45" s="84" t="e">
        <f>G46+#REF!</f>
        <v>#REF!</v>
      </c>
      <c r="H45" s="205">
        <f t="shared" ref="H45:K47" si="2">H46</f>
        <v>0</v>
      </c>
      <c r="I45" s="114">
        <f t="shared" si="0"/>
        <v>0</v>
      </c>
      <c r="J45" s="205">
        <f t="shared" si="2"/>
        <v>0</v>
      </c>
      <c r="K45" s="205">
        <f t="shared" si="2"/>
        <v>0</v>
      </c>
    </row>
    <row r="46" spans="1:12">
      <c r="A46" s="117" t="s">
        <v>110</v>
      </c>
      <c r="B46" s="87" t="s">
        <v>218</v>
      </c>
      <c r="C46" s="87" t="s">
        <v>230</v>
      </c>
      <c r="D46" s="87" t="s">
        <v>226</v>
      </c>
      <c r="E46" s="87"/>
      <c r="F46" s="87"/>
      <c r="G46" s="84" t="e">
        <f>#REF!+#REF!+#REF!+#REF!+#REF!</f>
        <v>#REF!</v>
      </c>
      <c r="H46" s="114">
        <f t="shared" si="2"/>
        <v>0</v>
      </c>
      <c r="I46" s="114">
        <f t="shared" si="0"/>
        <v>0</v>
      </c>
      <c r="J46" s="114">
        <f t="shared" si="2"/>
        <v>0</v>
      </c>
      <c r="K46" s="114">
        <f t="shared" si="2"/>
        <v>0</v>
      </c>
    </row>
    <row r="47" spans="1:12" ht="25.5">
      <c r="A47" s="124" t="s">
        <v>353</v>
      </c>
      <c r="B47" s="87" t="s">
        <v>218</v>
      </c>
      <c r="C47" s="87" t="s">
        <v>230</v>
      </c>
      <c r="D47" s="87" t="s">
        <v>226</v>
      </c>
      <c r="E47" s="87" t="s">
        <v>354</v>
      </c>
      <c r="F47" s="87"/>
      <c r="G47" s="118"/>
      <c r="H47" s="114">
        <f t="shared" si="2"/>
        <v>0</v>
      </c>
      <c r="I47" s="114">
        <f t="shared" si="0"/>
        <v>0</v>
      </c>
      <c r="J47" s="114">
        <f t="shared" si="2"/>
        <v>0</v>
      </c>
      <c r="K47" s="114">
        <f t="shared" si="2"/>
        <v>0</v>
      </c>
    </row>
    <row r="48" spans="1:12" ht="25.5">
      <c r="A48" s="124" t="s">
        <v>237</v>
      </c>
      <c r="B48" s="87" t="s">
        <v>218</v>
      </c>
      <c r="C48" s="87" t="s">
        <v>230</v>
      </c>
      <c r="D48" s="87" t="s">
        <v>226</v>
      </c>
      <c r="E48" s="87" t="s">
        <v>354</v>
      </c>
      <c r="F48" s="87" t="s">
        <v>231</v>
      </c>
      <c r="G48" s="118"/>
      <c r="H48" s="114"/>
      <c r="I48" s="114">
        <f t="shared" si="0"/>
        <v>0</v>
      </c>
      <c r="J48" s="114"/>
      <c r="K48" s="114"/>
    </row>
    <row r="49" spans="1:12">
      <c r="A49" s="256" t="s">
        <v>29</v>
      </c>
      <c r="B49" s="87" t="s">
        <v>218</v>
      </c>
      <c r="C49" s="87" t="s">
        <v>30</v>
      </c>
      <c r="D49" s="87"/>
      <c r="E49" s="87"/>
      <c r="F49" s="87"/>
      <c r="G49" s="84" t="e">
        <f>G50</f>
        <v>#REF!</v>
      </c>
      <c r="H49" s="205">
        <f>H50</f>
        <v>281.96000000000004</v>
      </c>
      <c r="I49" s="114">
        <f t="shared" ref="I49:I57" si="3">J49-H49</f>
        <v>-281.96000000000004</v>
      </c>
      <c r="J49" s="205">
        <f>J50</f>
        <v>0</v>
      </c>
      <c r="K49" s="219"/>
    </row>
    <row r="50" spans="1:12">
      <c r="A50" s="117" t="s">
        <v>31</v>
      </c>
      <c r="B50" s="87" t="s">
        <v>218</v>
      </c>
      <c r="C50" s="87" t="s">
        <v>30</v>
      </c>
      <c r="D50" s="87" t="s">
        <v>30</v>
      </c>
      <c r="E50" s="87"/>
      <c r="F50" s="87"/>
      <c r="G50" s="84" t="e">
        <f>#REF!+#REF!</f>
        <v>#REF!</v>
      </c>
      <c r="H50" s="114">
        <f>H51</f>
        <v>281.96000000000004</v>
      </c>
      <c r="I50" s="114">
        <f t="shared" si="3"/>
        <v>-281.96000000000004</v>
      </c>
      <c r="J50" s="114">
        <f>J51</f>
        <v>0</v>
      </c>
      <c r="K50" s="219"/>
    </row>
    <row r="51" spans="1:12">
      <c r="A51" s="124" t="s">
        <v>32</v>
      </c>
      <c r="B51" s="87" t="s">
        <v>218</v>
      </c>
      <c r="C51" s="87" t="s">
        <v>30</v>
      </c>
      <c r="D51" s="87" t="s">
        <v>30</v>
      </c>
      <c r="E51" s="87" t="s">
        <v>33</v>
      </c>
      <c r="F51" s="87"/>
      <c r="G51" s="118"/>
      <c r="H51" s="114">
        <f>H52</f>
        <v>281.96000000000004</v>
      </c>
      <c r="I51" s="114">
        <f t="shared" si="3"/>
        <v>-281.96000000000004</v>
      </c>
      <c r="J51" s="114">
        <f>J52</f>
        <v>0</v>
      </c>
      <c r="K51" s="219"/>
    </row>
    <row r="52" spans="1:12" ht="25.5">
      <c r="A52" s="124" t="s">
        <v>355</v>
      </c>
      <c r="B52" s="87" t="s">
        <v>218</v>
      </c>
      <c r="C52" s="87" t="s">
        <v>30</v>
      </c>
      <c r="D52" s="87" t="s">
        <v>30</v>
      </c>
      <c r="E52" s="87" t="s">
        <v>34</v>
      </c>
      <c r="F52" s="87"/>
      <c r="G52" s="118"/>
      <c r="H52" s="114">
        <f>H53+H56</f>
        <v>281.96000000000004</v>
      </c>
      <c r="I52" s="114">
        <f t="shared" si="3"/>
        <v>-281.96000000000004</v>
      </c>
      <c r="J52" s="114">
        <f>J53+J56</f>
        <v>0</v>
      </c>
      <c r="K52" s="219"/>
    </row>
    <row r="53" spans="1:12" ht="25.5">
      <c r="A53" s="125" t="s">
        <v>356</v>
      </c>
      <c r="B53" s="87" t="s">
        <v>218</v>
      </c>
      <c r="C53" s="87" t="s">
        <v>30</v>
      </c>
      <c r="D53" s="87" t="s">
        <v>30</v>
      </c>
      <c r="E53" s="87" t="s">
        <v>35</v>
      </c>
      <c r="F53" s="87"/>
      <c r="G53" s="118"/>
      <c r="H53" s="114">
        <f>H54+H55</f>
        <v>281.96000000000004</v>
      </c>
      <c r="I53" s="114">
        <f t="shared" si="3"/>
        <v>-281.96000000000004</v>
      </c>
      <c r="J53" s="114">
        <f>J54+J55</f>
        <v>0</v>
      </c>
      <c r="K53" s="219"/>
    </row>
    <row r="54" spans="1:12">
      <c r="A54" s="125" t="s">
        <v>334</v>
      </c>
      <c r="B54" s="87" t="s">
        <v>218</v>
      </c>
      <c r="C54" s="87" t="s">
        <v>30</v>
      </c>
      <c r="D54" s="87" t="s">
        <v>30</v>
      </c>
      <c r="E54" s="87" t="s">
        <v>35</v>
      </c>
      <c r="F54" s="126" t="s">
        <v>236</v>
      </c>
      <c r="G54" s="118"/>
      <c r="H54" s="114">
        <v>216.56</v>
      </c>
      <c r="I54" s="114">
        <f t="shared" si="3"/>
        <v>-216.56</v>
      </c>
      <c r="J54" s="114"/>
      <c r="K54" s="219"/>
    </row>
    <row r="55" spans="1:12" ht="38.25">
      <c r="A55" s="125" t="s">
        <v>357</v>
      </c>
      <c r="B55" s="87" t="s">
        <v>218</v>
      </c>
      <c r="C55" s="87" t="s">
        <v>30</v>
      </c>
      <c r="D55" s="87" t="s">
        <v>30</v>
      </c>
      <c r="E55" s="87" t="s">
        <v>35</v>
      </c>
      <c r="F55" s="126" t="s">
        <v>335</v>
      </c>
      <c r="G55" s="118"/>
      <c r="H55" s="114">
        <v>65.400000000000006</v>
      </c>
      <c r="I55" s="114">
        <f t="shared" si="3"/>
        <v>-65.400000000000006</v>
      </c>
      <c r="J55" s="114"/>
      <c r="K55" s="219"/>
    </row>
    <row r="56" spans="1:12">
      <c r="A56" s="124" t="s">
        <v>36</v>
      </c>
      <c r="B56" s="87" t="s">
        <v>218</v>
      </c>
      <c r="C56" s="87" t="s">
        <v>30</v>
      </c>
      <c r="D56" s="87" t="s">
        <v>30</v>
      </c>
      <c r="E56" s="87" t="s">
        <v>37</v>
      </c>
      <c r="F56" s="87"/>
      <c r="G56" s="118"/>
      <c r="H56" s="114">
        <f>H57</f>
        <v>0</v>
      </c>
      <c r="I56" s="114">
        <f t="shared" si="3"/>
        <v>0</v>
      </c>
      <c r="J56" s="114">
        <f>J57</f>
        <v>0</v>
      </c>
      <c r="K56" s="219"/>
    </row>
    <row r="57" spans="1:12" ht="25.5">
      <c r="A57" s="124" t="s">
        <v>237</v>
      </c>
      <c r="B57" s="87" t="s">
        <v>218</v>
      </c>
      <c r="C57" s="87" t="s">
        <v>30</v>
      </c>
      <c r="D57" s="87" t="s">
        <v>30</v>
      </c>
      <c r="E57" s="87" t="s">
        <v>37</v>
      </c>
      <c r="F57" s="87" t="s">
        <v>231</v>
      </c>
      <c r="G57" s="118"/>
      <c r="H57" s="114"/>
      <c r="I57" s="114">
        <f t="shared" si="3"/>
        <v>0</v>
      </c>
      <c r="J57" s="114"/>
      <c r="K57" s="219"/>
    </row>
    <row r="58" spans="1:12" ht="25.5">
      <c r="A58" s="210" t="s">
        <v>240</v>
      </c>
      <c r="B58" s="87" t="s">
        <v>218</v>
      </c>
      <c r="C58" s="211" t="s">
        <v>239</v>
      </c>
      <c r="D58" s="211"/>
      <c r="E58" s="211"/>
      <c r="F58" s="211"/>
      <c r="G58" s="212" t="e">
        <f>G59</f>
        <v>#REF!</v>
      </c>
      <c r="H58" s="214">
        <f>H59</f>
        <v>2613.4</v>
      </c>
      <c r="I58" s="213">
        <f t="shared" ref="I58:I70" si="4">J58-H58</f>
        <v>-2325.2800000000002</v>
      </c>
      <c r="J58" s="214">
        <f>J59</f>
        <v>288.12</v>
      </c>
      <c r="K58" s="214">
        <f>K59</f>
        <v>200.48</v>
      </c>
    </row>
    <row r="59" spans="1:12">
      <c r="A59" s="117" t="s">
        <v>241</v>
      </c>
      <c r="B59" s="87" t="s">
        <v>218</v>
      </c>
      <c r="C59" s="87" t="s">
        <v>239</v>
      </c>
      <c r="D59" s="87" t="s">
        <v>219</v>
      </c>
      <c r="E59" s="87"/>
      <c r="F59" s="87"/>
      <c r="G59" s="84" t="e">
        <f>#REF!+G60</f>
        <v>#REF!</v>
      </c>
      <c r="H59" s="205">
        <f>H64</f>
        <v>2613.4</v>
      </c>
      <c r="I59" s="114">
        <f t="shared" si="4"/>
        <v>-2325.2800000000002</v>
      </c>
      <c r="J59" s="205">
        <f>J64</f>
        <v>288.12</v>
      </c>
      <c r="K59" s="205">
        <f>K64</f>
        <v>200.48</v>
      </c>
    </row>
    <row r="60" spans="1:12" ht="51">
      <c r="A60" s="86" t="s">
        <v>388</v>
      </c>
      <c r="B60" s="87" t="s">
        <v>218</v>
      </c>
      <c r="C60" s="87" t="s">
        <v>239</v>
      </c>
      <c r="D60" s="87" t="s">
        <v>219</v>
      </c>
      <c r="E60" s="87" t="s">
        <v>389</v>
      </c>
      <c r="F60" s="87"/>
      <c r="G60" s="84">
        <f>G61+G62+G63</f>
        <v>378.5</v>
      </c>
      <c r="H60" s="205">
        <v>0</v>
      </c>
      <c r="I60" s="114">
        <f t="shared" si="4"/>
        <v>0</v>
      </c>
      <c r="J60" s="205">
        <v>0</v>
      </c>
      <c r="K60" s="205">
        <v>0</v>
      </c>
    </row>
    <row r="61" spans="1:12" ht="25.5">
      <c r="A61" s="124" t="s">
        <v>237</v>
      </c>
      <c r="B61" s="87" t="s">
        <v>218</v>
      </c>
      <c r="C61" s="87" t="s">
        <v>239</v>
      </c>
      <c r="D61" s="87" t="s">
        <v>219</v>
      </c>
      <c r="E61" s="87" t="s">
        <v>389</v>
      </c>
      <c r="F61" s="87" t="s">
        <v>231</v>
      </c>
      <c r="G61" s="118">
        <v>318.5</v>
      </c>
      <c r="H61" s="205">
        <v>0</v>
      </c>
      <c r="I61" s="114">
        <f t="shared" si="4"/>
        <v>0</v>
      </c>
      <c r="J61" s="205">
        <v>0</v>
      </c>
      <c r="K61" s="205">
        <v>0</v>
      </c>
      <c r="L61" s="205">
        <v>0</v>
      </c>
    </row>
    <row r="62" spans="1:12">
      <c r="A62" s="117" t="s">
        <v>232</v>
      </c>
      <c r="B62" s="87" t="s">
        <v>218</v>
      </c>
      <c r="C62" s="87" t="s">
        <v>239</v>
      </c>
      <c r="D62" s="87" t="s">
        <v>219</v>
      </c>
      <c r="E62" s="87" t="s">
        <v>389</v>
      </c>
      <c r="F62" s="87" t="s">
        <v>233</v>
      </c>
      <c r="G62" s="118">
        <v>38</v>
      </c>
      <c r="H62" s="114"/>
      <c r="I62" s="114">
        <f t="shared" si="4"/>
        <v>0</v>
      </c>
      <c r="J62" s="205"/>
      <c r="K62" s="205"/>
    </row>
    <row r="63" spans="1:12">
      <c r="A63" s="117" t="s">
        <v>390</v>
      </c>
      <c r="B63" s="87" t="s">
        <v>218</v>
      </c>
      <c r="C63" s="87" t="s">
        <v>239</v>
      </c>
      <c r="D63" s="87" t="s">
        <v>219</v>
      </c>
      <c r="E63" s="87" t="s">
        <v>389</v>
      </c>
      <c r="F63" s="87" t="s">
        <v>234</v>
      </c>
      <c r="G63" s="118">
        <v>22</v>
      </c>
      <c r="H63" s="114"/>
      <c r="I63" s="114">
        <f t="shared" si="4"/>
        <v>0</v>
      </c>
      <c r="J63" s="205"/>
      <c r="K63" s="205"/>
    </row>
    <row r="64" spans="1:12">
      <c r="A64" s="216" t="s">
        <v>358</v>
      </c>
      <c r="B64" s="87" t="s">
        <v>218</v>
      </c>
      <c r="C64" s="211" t="s">
        <v>239</v>
      </c>
      <c r="D64" s="211" t="s">
        <v>219</v>
      </c>
      <c r="E64" s="211" t="s">
        <v>336</v>
      </c>
      <c r="F64" s="211"/>
      <c r="G64" s="217"/>
      <c r="H64" s="218">
        <f>H65+H69</f>
        <v>2613.4</v>
      </c>
      <c r="I64" s="202">
        <f>H64-J64</f>
        <v>2325.2800000000002</v>
      </c>
      <c r="J64" s="218">
        <f>J69+J65</f>
        <v>288.12</v>
      </c>
      <c r="K64" s="218">
        <f>K69+K65</f>
        <v>200.48</v>
      </c>
    </row>
    <row r="65" spans="1:11" ht="25.5">
      <c r="A65" s="124" t="s">
        <v>355</v>
      </c>
      <c r="B65" s="87" t="s">
        <v>218</v>
      </c>
      <c r="C65" s="87" t="s">
        <v>239</v>
      </c>
      <c r="D65" s="87" t="s">
        <v>219</v>
      </c>
      <c r="E65" s="87" t="s">
        <v>336</v>
      </c>
      <c r="F65" s="87"/>
      <c r="G65" s="217"/>
      <c r="H65" s="205">
        <f>H66</f>
        <v>2551.3200000000002</v>
      </c>
      <c r="I65" s="114">
        <f>H65-J65</f>
        <v>2263.2000000000003</v>
      </c>
      <c r="J65" s="205">
        <f>J66</f>
        <v>288.12</v>
      </c>
      <c r="K65" s="205">
        <f>K66</f>
        <v>200.48</v>
      </c>
    </row>
    <row r="66" spans="1:11" ht="25.5">
      <c r="A66" s="125" t="s">
        <v>356</v>
      </c>
      <c r="B66" s="87" t="s">
        <v>218</v>
      </c>
      <c r="C66" s="87" t="s">
        <v>239</v>
      </c>
      <c r="D66" s="87" t="s">
        <v>219</v>
      </c>
      <c r="E66" s="87" t="s">
        <v>391</v>
      </c>
      <c r="F66" s="87"/>
      <c r="G66" s="217"/>
      <c r="H66" s="205">
        <f>H67+H68</f>
        <v>2551.3200000000002</v>
      </c>
      <c r="I66" s="114">
        <f>H66-J66</f>
        <v>2263.2000000000003</v>
      </c>
      <c r="J66" s="205">
        <f>J67+J68</f>
        <v>288.12</v>
      </c>
      <c r="K66" s="205">
        <f>K67+K68</f>
        <v>200.48</v>
      </c>
    </row>
    <row r="67" spans="1:11">
      <c r="A67" s="125" t="s">
        <v>334</v>
      </c>
      <c r="B67" s="87" t="s">
        <v>218</v>
      </c>
      <c r="C67" s="87" t="s">
        <v>239</v>
      </c>
      <c r="D67" s="87" t="s">
        <v>219</v>
      </c>
      <c r="E67" s="87" t="s">
        <v>392</v>
      </c>
      <c r="F67" s="87" t="s">
        <v>236</v>
      </c>
      <c r="G67" s="217"/>
      <c r="H67" s="114">
        <v>1992.99</v>
      </c>
      <c r="I67" s="114">
        <f>H67-J67</f>
        <v>1704.87</v>
      </c>
      <c r="J67" s="205">
        <v>288.12</v>
      </c>
      <c r="K67" s="205">
        <v>200.48</v>
      </c>
    </row>
    <row r="68" spans="1:11" ht="38.25">
      <c r="A68" s="125" t="s">
        <v>357</v>
      </c>
      <c r="B68" s="87" t="s">
        <v>218</v>
      </c>
      <c r="C68" s="87" t="s">
        <v>239</v>
      </c>
      <c r="D68" s="87" t="s">
        <v>219</v>
      </c>
      <c r="E68" s="87" t="s">
        <v>392</v>
      </c>
      <c r="F68" s="87" t="s">
        <v>335</v>
      </c>
      <c r="G68" s="217"/>
      <c r="H68" s="114">
        <v>558.33000000000004</v>
      </c>
      <c r="I68" s="114">
        <f>H68-J68</f>
        <v>558.33000000000004</v>
      </c>
      <c r="J68" s="205"/>
      <c r="K68" s="205"/>
    </row>
    <row r="69" spans="1:11">
      <c r="A69" s="124" t="s">
        <v>359</v>
      </c>
      <c r="B69" s="87" t="s">
        <v>218</v>
      </c>
      <c r="C69" s="87" t="s">
        <v>239</v>
      </c>
      <c r="D69" s="87" t="s">
        <v>219</v>
      </c>
      <c r="E69" s="87" t="s">
        <v>360</v>
      </c>
      <c r="F69" s="87"/>
      <c r="G69" s="118"/>
      <c r="H69" s="205">
        <f>H70+H71+H72+H73</f>
        <v>62.08</v>
      </c>
      <c r="I69" s="114">
        <f t="shared" si="4"/>
        <v>-62.08</v>
      </c>
      <c r="J69" s="205">
        <f>J70+J71+J72+J73</f>
        <v>0</v>
      </c>
      <c r="K69" s="205">
        <f>K70+K71+K72+K73</f>
        <v>0</v>
      </c>
    </row>
    <row r="70" spans="1:11" ht="25.5">
      <c r="A70" s="124" t="s">
        <v>237</v>
      </c>
      <c r="B70" s="87" t="s">
        <v>218</v>
      </c>
      <c r="C70" s="87" t="s">
        <v>239</v>
      </c>
      <c r="D70" s="87" t="s">
        <v>219</v>
      </c>
      <c r="E70" s="87" t="s">
        <v>360</v>
      </c>
      <c r="F70" s="87" t="s">
        <v>231</v>
      </c>
      <c r="G70" s="118"/>
      <c r="H70" s="114">
        <v>62.08</v>
      </c>
      <c r="I70" s="114">
        <f t="shared" si="4"/>
        <v>-62.08</v>
      </c>
      <c r="J70" s="205"/>
      <c r="K70" s="205"/>
    </row>
    <row r="71" spans="1:11" ht="76.5">
      <c r="A71" s="125" t="s">
        <v>345</v>
      </c>
      <c r="B71" s="87" t="s">
        <v>218</v>
      </c>
      <c r="C71" s="87" t="s">
        <v>239</v>
      </c>
      <c r="D71" s="87" t="s">
        <v>219</v>
      </c>
      <c r="E71" s="87" t="s">
        <v>393</v>
      </c>
      <c r="F71" s="126" t="s">
        <v>346</v>
      </c>
      <c r="G71" s="118"/>
      <c r="H71" s="114"/>
      <c r="I71" s="114"/>
      <c r="J71" s="205"/>
      <c r="K71" s="205"/>
    </row>
    <row r="72" spans="1:11">
      <c r="A72" s="125" t="s">
        <v>232</v>
      </c>
      <c r="B72" s="87" t="s">
        <v>218</v>
      </c>
      <c r="C72" s="87" t="s">
        <v>239</v>
      </c>
      <c r="D72" s="87" t="s">
        <v>219</v>
      </c>
      <c r="E72" s="87" t="s">
        <v>393</v>
      </c>
      <c r="F72" s="126" t="s">
        <v>233</v>
      </c>
      <c r="G72" s="118"/>
      <c r="H72" s="114"/>
      <c r="I72" s="114"/>
      <c r="J72" s="205"/>
      <c r="K72" s="205"/>
    </row>
    <row r="73" spans="1:11">
      <c r="A73" s="125" t="s">
        <v>347</v>
      </c>
      <c r="B73" s="87" t="s">
        <v>218</v>
      </c>
      <c r="C73" s="87" t="s">
        <v>239</v>
      </c>
      <c r="D73" s="87" t="s">
        <v>219</v>
      </c>
      <c r="E73" s="87" t="s">
        <v>393</v>
      </c>
      <c r="F73" s="126" t="s">
        <v>234</v>
      </c>
      <c r="G73" s="118"/>
      <c r="H73" s="114"/>
      <c r="I73" s="114"/>
      <c r="J73" s="205"/>
      <c r="K73" s="205"/>
    </row>
    <row r="74" spans="1:11">
      <c r="A74" s="86" t="s">
        <v>242</v>
      </c>
      <c r="B74" s="87" t="s">
        <v>218</v>
      </c>
      <c r="C74" s="87" t="s">
        <v>243</v>
      </c>
      <c r="D74" s="87" t="s">
        <v>243</v>
      </c>
      <c r="E74" s="87" t="s">
        <v>39</v>
      </c>
      <c r="F74" s="87" t="s">
        <v>222</v>
      </c>
      <c r="G74" s="84">
        <v>0</v>
      </c>
      <c r="H74" s="114">
        <v>281.43</v>
      </c>
      <c r="I74" s="114">
        <f>K74-H74</f>
        <v>-104.39000000000001</v>
      </c>
      <c r="J74" s="114">
        <v>88.4</v>
      </c>
      <c r="K74" s="114">
        <v>177.04</v>
      </c>
    </row>
    <row r="75" spans="1:11">
      <c r="A75" s="86" t="s">
        <v>242</v>
      </c>
      <c r="B75" s="257">
        <v>801</v>
      </c>
      <c r="C75" s="87"/>
      <c r="D75" s="87"/>
      <c r="E75" s="87"/>
      <c r="F75" s="87"/>
      <c r="G75" s="84"/>
      <c r="H75" s="114"/>
      <c r="I75" s="114">
        <f>K75-H75</f>
        <v>0</v>
      </c>
      <c r="J75" s="114"/>
      <c r="K75" s="114"/>
    </row>
    <row r="76" spans="1:11">
      <c r="A76" s="310" t="s">
        <v>100</v>
      </c>
      <c r="B76" s="310"/>
      <c r="C76" s="310"/>
      <c r="D76" s="310"/>
      <c r="E76" s="310"/>
      <c r="F76" s="249"/>
      <c r="G76" s="84" t="e">
        <f>F16+F45+#REF!+F54+#REF!+#REF!+#REF!+G74</f>
        <v>#REF!</v>
      </c>
      <c r="H76" s="114">
        <f>H7+H36+H42+H45+H49+H58+H74</f>
        <v>5738.8</v>
      </c>
      <c r="I76" s="114">
        <f>K76-H76</f>
        <v>-2198.0000000000005</v>
      </c>
      <c r="J76" s="114">
        <f>J7+J36+J42+J45+J49+J58+J74</f>
        <v>3535.8999999999996</v>
      </c>
      <c r="K76" s="114">
        <f>K7+K36+K42+K45+K49+K58+K74</f>
        <v>3540.7999999999997</v>
      </c>
    </row>
    <row r="77" spans="1:11">
      <c r="H77" s="129"/>
    </row>
    <row r="80" spans="1:11">
      <c r="K80" s="131">
        <v>0</v>
      </c>
    </row>
    <row r="83" spans="9:11">
      <c r="I83" s="132"/>
      <c r="J83" s="132"/>
      <c r="K83" s="133"/>
    </row>
  </sheetData>
  <mergeCells count="4">
    <mergeCell ref="F1:L1"/>
    <mergeCell ref="M1:N1"/>
    <mergeCell ref="A3:K3"/>
    <mergeCell ref="A76:E76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5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76"/>
  <sheetViews>
    <sheetView tabSelected="1" topLeftCell="A91" workbookViewId="0">
      <selection activeCell="H4" sqref="H4"/>
    </sheetView>
  </sheetViews>
  <sheetFormatPr defaultColWidth="36" defaultRowHeight="12.75"/>
  <cols>
    <col min="1" max="1" width="57.7109375" style="27" customWidth="1"/>
    <col min="2" max="2" width="6.7109375" style="29" customWidth="1"/>
    <col min="3" max="3" width="9" style="29" customWidth="1"/>
    <col min="4" max="4" width="17.140625" style="29" customWidth="1"/>
    <col min="5" max="5" width="10.7109375" style="29" customWidth="1"/>
    <col min="6" max="6" width="15.42578125" style="131" hidden="1" customWidth="1"/>
    <col min="7" max="7" width="14" style="130" hidden="1" customWidth="1"/>
    <col min="8" max="8" width="13.7109375" style="131" customWidth="1"/>
    <col min="9" max="9" width="12.28515625" style="30" customWidth="1"/>
    <col min="10" max="252" width="9.140625" style="30" customWidth="1"/>
    <col min="253" max="253" width="3.5703125" style="30" customWidth="1"/>
    <col min="254" max="16384" width="36" style="30"/>
  </cols>
  <sheetData>
    <row r="1" spans="1:11" ht="76.5" customHeight="1">
      <c r="A1" s="23"/>
      <c r="D1" s="285" t="s">
        <v>58</v>
      </c>
      <c r="E1" s="285"/>
      <c r="F1" s="285"/>
      <c r="G1" s="285"/>
      <c r="H1" s="285"/>
      <c r="I1" s="285"/>
      <c r="J1" s="307"/>
      <c r="K1" s="307"/>
    </row>
    <row r="2" spans="1:11" ht="16.5" customHeight="1">
      <c r="E2" s="90"/>
      <c r="F2" s="109"/>
      <c r="G2" s="109"/>
      <c r="H2" s="109"/>
    </row>
    <row r="3" spans="1:11" s="32" customFormat="1" ht="89.25" customHeight="1">
      <c r="A3" s="308" t="s">
        <v>0</v>
      </c>
      <c r="B3" s="308"/>
      <c r="C3" s="308"/>
      <c r="D3" s="308"/>
      <c r="E3" s="308"/>
      <c r="F3" s="308"/>
      <c r="G3" s="308"/>
      <c r="H3" s="308"/>
    </row>
    <row r="4" spans="1:11" s="31" customFormat="1" ht="15.75">
      <c r="A4" s="111"/>
      <c r="B4" s="111"/>
      <c r="C4" s="112"/>
      <c r="D4" s="113"/>
      <c r="E4" s="113"/>
      <c r="F4" s="113"/>
      <c r="G4" s="113"/>
      <c r="H4" s="158" t="s">
        <v>363</v>
      </c>
    </row>
    <row r="5" spans="1:11" s="57" customFormat="1" ht="81.75" customHeight="1">
      <c r="A5" s="73" t="s">
        <v>128</v>
      </c>
      <c r="B5" s="82" t="s">
        <v>213</v>
      </c>
      <c r="C5" s="82" t="s">
        <v>214</v>
      </c>
      <c r="D5" s="82" t="s">
        <v>215</v>
      </c>
      <c r="E5" s="82" t="s">
        <v>216</v>
      </c>
      <c r="F5" s="83" t="s">
        <v>73</v>
      </c>
      <c r="G5" s="114" t="s">
        <v>24</v>
      </c>
      <c r="H5" s="116" t="s">
        <v>73</v>
      </c>
      <c r="I5" s="116" t="s">
        <v>325</v>
      </c>
    </row>
    <row r="6" spans="1:11" s="56" customFormat="1">
      <c r="A6" s="115">
        <v>1</v>
      </c>
      <c r="B6" s="82" t="s">
        <v>129</v>
      </c>
      <c r="C6" s="82" t="s">
        <v>130</v>
      </c>
      <c r="D6" s="82" t="s">
        <v>131</v>
      </c>
      <c r="E6" s="82" t="s">
        <v>132</v>
      </c>
      <c r="F6" s="115">
        <v>7</v>
      </c>
      <c r="G6" s="116">
        <v>8</v>
      </c>
      <c r="H6" s="116">
        <v>7</v>
      </c>
      <c r="I6" s="159">
        <v>7</v>
      </c>
    </row>
    <row r="7" spans="1:11" s="31" customFormat="1">
      <c r="A7" s="198" t="s">
        <v>217</v>
      </c>
      <c r="B7" s="199" t="s">
        <v>219</v>
      </c>
      <c r="C7" s="199" t="s">
        <v>328</v>
      </c>
      <c r="D7" s="199" t="s">
        <v>327</v>
      </c>
      <c r="E7" s="200"/>
      <c r="F7" s="201" t="e">
        <f>F8+F20+F33</f>
        <v>#REF!</v>
      </c>
      <c r="G7" s="218">
        <f>G8+G14+G20+G33</f>
        <v>2461.91</v>
      </c>
      <c r="H7" s="202">
        <f>I7-G7</f>
        <v>622.29</v>
      </c>
      <c r="I7" s="218">
        <f>I8+I14+I20+I33</f>
        <v>3084.2</v>
      </c>
    </row>
    <row r="8" spans="1:11" s="33" customFormat="1" ht="34.5" customHeight="1">
      <c r="A8" s="85" t="s">
        <v>220</v>
      </c>
      <c r="B8" s="82" t="s">
        <v>219</v>
      </c>
      <c r="C8" s="82" t="s">
        <v>221</v>
      </c>
      <c r="D8" s="82" t="s">
        <v>327</v>
      </c>
      <c r="E8" s="83" t="s">
        <v>248</v>
      </c>
      <c r="F8" s="84" t="e">
        <f>#REF!+F9</f>
        <v>#REF!</v>
      </c>
      <c r="G8" s="114">
        <f>G9</f>
        <v>779.37</v>
      </c>
      <c r="H8" s="114">
        <f t="shared" ref="H8:H70" si="0">I8-G8</f>
        <v>107.5</v>
      </c>
      <c r="I8" s="114">
        <f>I9</f>
        <v>886.87</v>
      </c>
    </row>
    <row r="9" spans="1:11" s="31" customFormat="1" ht="50.25" customHeight="1">
      <c r="A9" s="86" t="s">
        <v>380</v>
      </c>
      <c r="B9" s="87" t="s">
        <v>219</v>
      </c>
      <c r="C9" s="87" t="s">
        <v>221</v>
      </c>
      <c r="D9" s="87" t="s">
        <v>329</v>
      </c>
      <c r="E9" s="87" t="s">
        <v>248</v>
      </c>
      <c r="F9" s="84">
        <f>F10</f>
        <v>500</v>
      </c>
      <c r="G9" s="114">
        <f>G10</f>
        <v>779.37</v>
      </c>
      <c r="H9" s="114">
        <f t="shared" si="0"/>
        <v>107.5</v>
      </c>
      <c r="I9" s="114">
        <f>I10</f>
        <v>886.87</v>
      </c>
    </row>
    <row r="10" spans="1:11" s="31" customFormat="1" ht="17.25" customHeight="1">
      <c r="A10" s="86" t="s">
        <v>224</v>
      </c>
      <c r="B10" s="87" t="s">
        <v>219</v>
      </c>
      <c r="C10" s="87" t="s">
        <v>221</v>
      </c>
      <c r="D10" s="87" t="s">
        <v>337</v>
      </c>
      <c r="E10" s="87"/>
      <c r="F10" s="84">
        <f>F12+F13</f>
        <v>500</v>
      </c>
      <c r="G10" s="114">
        <f>G12+G13</f>
        <v>779.37</v>
      </c>
      <c r="H10" s="114">
        <f t="shared" si="0"/>
        <v>107.5</v>
      </c>
      <c r="I10" s="114">
        <f>I12+I13</f>
        <v>886.87</v>
      </c>
    </row>
    <row r="11" spans="1:11" s="31" customFormat="1" ht="25.5">
      <c r="A11" s="86" t="s">
        <v>381</v>
      </c>
      <c r="B11" s="87" t="s">
        <v>219</v>
      </c>
      <c r="C11" s="87" t="s">
        <v>221</v>
      </c>
      <c r="D11" s="87" t="s">
        <v>338</v>
      </c>
      <c r="E11" s="87"/>
      <c r="F11" s="118"/>
      <c r="G11" s="114">
        <f>G12+G13</f>
        <v>779.37</v>
      </c>
      <c r="H11" s="114">
        <f t="shared" si="0"/>
        <v>107.5</v>
      </c>
      <c r="I11" s="114">
        <f>I12+I13</f>
        <v>886.87</v>
      </c>
    </row>
    <row r="12" spans="1:11" s="31" customFormat="1">
      <c r="A12" s="86" t="s">
        <v>339</v>
      </c>
      <c r="B12" s="87" t="s">
        <v>219</v>
      </c>
      <c r="C12" s="87" t="s">
        <v>221</v>
      </c>
      <c r="D12" s="87" t="s">
        <v>338</v>
      </c>
      <c r="E12" s="87" t="s">
        <v>223</v>
      </c>
      <c r="F12" s="118">
        <v>500</v>
      </c>
      <c r="G12" s="114">
        <v>598.6</v>
      </c>
      <c r="H12" s="114">
        <f t="shared" si="0"/>
        <v>113.52999999999997</v>
      </c>
      <c r="I12" s="114">
        <v>712.13</v>
      </c>
      <c r="K12" s="30"/>
    </row>
    <row r="13" spans="1:11" s="31" customFormat="1">
      <c r="A13" s="86" t="s">
        <v>340</v>
      </c>
      <c r="B13" s="87" t="s">
        <v>219</v>
      </c>
      <c r="C13" s="87" t="s">
        <v>221</v>
      </c>
      <c r="D13" s="87" t="s">
        <v>338</v>
      </c>
      <c r="E13" s="87" t="s">
        <v>330</v>
      </c>
      <c r="F13" s="118"/>
      <c r="G13" s="114">
        <v>180.77</v>
      </c>
      <c r="H13" s="114">
        <f t="shared" si="0"/>
        <v>-6.0300000000000011</v>
      </c>
      <c r="I13" s="114">
        <v>174.74</v>
      </c>
      <c r="K13" s="30"/>
    </row>
    <row r="14" spans="1:11" s="58" customFormat="1" ht="38.25">
      <c r="A14" s="119" t="s">
        <v>124</v>
      </c>
      <c r="B14" s="120" t="s">
        <v>225</v>
      </c>
      <c r="C14" s="120" t="s">
        <v>226</v>
      </c>
      <c r="D14" s="120" t="s">
        <v>327</v>
      </c>
      <c r="E14" s="120" t="s">
        <v>248</v>
      </c>
      <c r="F14" s="84"/>
      <c r="G14" s="114">
        <f>G15</f>
        <v>470.72</v>
      </c>
      <c r="H14" s="114">
        <f>I1</f>
        <v>0</v>
      </c>
      <c r="I14" s="114">
        <f>I15</f>
        <v>753.35</v>
      </c>
    </row>
    <row r="15" spans="1:11" s="58" customFormat="1" ht="42.75" customHeight="1">
      <c r="A15" s="119" t="s">
        <v>382</v>
      </c>
      <c r="B15" s="122" t="s">
        <v>219</v>
      </c>
      <c r="C15" s="122" t="s">
        <v>226</v>
      </c>
      <c r="D15" s="123" t="s">
        <v>329</v>
      </c>
      <c r="E15" s="88" t="s">
        <v>328</v>
      </c>
      <c r="F15" s="84"/>
      <c r="G15" s="114">
        <f>G16</f>
        <v>470.72</v>
      </c>
      <c r="H15" s="114"/>
      <c r="I15" s="114">
        <f>I16</f>
        <v>753.35</v>
      </c>
    </row>
    <row r="16" spans="1:11" s="58" customFormat="1" ht="30" customHeight="1">
      <c r="A16" s="121" t="s">
        <v>227</v>
      </c>
      <c r="B16" s="122" t="s">
        <v>219</v>
      </c>
      <c r="C16" s="122" t="s">
        <v>226</v>
      </c>
      <c r="D16" s="123" t="s">
        <v>337</v>
      </c>
      <c r="E16" s="88"/>
      <c r="F16" s="84"/>
      <c r="G16" s="114">
        <f>G17</f>
        <v>470.72</v>
      </c>
      <c r="H16" s="114"/>
      <c r="I16" s="114">
        <f>I17</f>
        <v>753.35</v>
      </c>
    </row>
    <row r="17" spans="1:9" s="58" customFormat="1" ht="40.5" customHeight="1">
      <c r="A17" s="121" t="s">
        <v>383</v>
      </c>
      <c r="B17" s="122" t="s">
        <v>219</v>
      </c>
      <c r="C17" s="122" t="s">
        <v>226</v>
      </c>
      <c r="D17" s="123" t="s">
        <v>337</v>
      </c>
      <c r="E17" s="88"/>
      <c r="F17" s="84"/>
      <c r="G17" s="114">
        <f>G18+G19</f>
        <v>470.72</v>
      </c>
      <c r="H17" s="114"/>
      <c r="I17" s="114">
        <f>I18+I19</f>
        <v>753.35</v>
      </c>
    </row>
    <row r="18" spans="1:9" s="58" customFormat="1" ht="40.5" customHeight="1">
      <c r="A18" s="121" t="s">
        <v>339</v>
      </c>
      <c r="B18" s="122" t="s">
        <v>219</v>
      </c>
      <c r="C18" s="122" t="s">
        <v>226</v>
      </c>
      <c r="D18" s="123" t="s">
        <v>361</v>
      </c>
      <c r="E18" s="88" t="s">
        <v>223</v>
      </c>
      <c r="F18" s="84"/>
      <c r="G18" s="114">
        <v>361.54</v>
      </c>
      <c r="H18" s="114"/>
      <c r="I18" s="114">
        <v>578.61</v>
      </c>
    </row>
    <row r="19" spans="1:9" s="58" customFormat="1" ht="40.5" customHeight="1">
      <c r="A19" s="121" t="s">
        <v>362</v>
      </c>
      <c r="B19" s="122" t="s">
        <v>219</v>
      </c>
      <c r="C19" s="122" t="s">
        <v>226</v>
      </c>
      <c r="D19" s="123" t="s">
        <v>361</v>
      </c>
      <c r="E19" s="88" t="s">
        <v>330</v>
      </c>
      <c r="F19" s="84"/>
      <c r="G19" s="114">
        <v>109.18</v>
      </c>
      <c r="H19" s="114"/>
      <c r="I19" s="114">
        <v>174.74</v>
      </c>
    </row>
    <row r="20" spans="1:9" s="58" customFormat="1" ht="54" customHeight="1">
      <c r="A20" s="86" t="s">
        <v>123</v>
      </c>
      <c r="B20" s="87" t="s">
        <v>219</v>
      </c>
      <c r="C20" s="87" t="s">
        <v>229</v>
      </c>
      <c r="D20" s="87"/>
      <c r="E20" s="87"/>
      <c r="F20" s="84" t="e">
        <f>#REF!+#REF!</f>
        <v>#REF!</v>
      </c>
      <c r="G20" s="114">
        <f>G21</f>
        <v>1201.82</v>
      </c>
      <c r="H20" s="114">
        <f t="shared" si="0"/>
        <v>233.16000000000008</v>
      </c>
      <c r="I20" s="114">
        <f>I21</f>
        <v>1434.98</v>
      </c>
    </row>
    <row r="21" spans="1:9" ht="35.25" customHeight="1">
      <c r="A21" s="117" t="s">
        <v>341</v>
      </c>
      <c r="B21" s="87" t="s">
        <v>219</v>
      </c>
      <c r="C21" s="87" t="s">
        <v>229</v>
      </c>
      <c r="D21" s="87" t="s">
        <v>342</v>
      </c>
      <c r="E21" s="87"/>
      <c r="F21" s="118"/>
      <c r="G21" s="114">
        <f>G22</f>
        <v>1201.82</v>
      </c>
      <c r="H21" s="114">
        <f t="shared" si="0"/>
        <v>233.16000000000008</v>
      </c>
      <c r="I21" s="114">
        <f>I22</f>
        <v>1434.98</v>
      </c>
    </row>
    <row r="22" spans="1:9" ht="51">
      <c r="A22" s="86" t="s">
        <v>384</v>
      </c>
      <c r="B22" s="87" t="s">
        <v>219</v>
      </c>
      <c r="C22" s="87" t="s">
        <v>229</v>
      </c>
      <c r="D22" s="87" t="s">
        <v>331</v>
      </c>
      <c r="E22" s="87"/>
      <c r="F22" s="118"/>
      <c r="G22" s="114">
        <f>G23+G26</f>
        <v>1201.82</v>
      </c>
      <c r="H22" s="114">
        <f t="shared" si="0"/>
        <v>233.16000000000008</v>
      </c>
      <c r="I22" s="114">
        <f>I23+I26</f>
        <v>1434.98</v>
      </c>
    </row>
    <row r="23" spans="1:9" ht="25.5">
      <c r="A23" s="125" t="s">
        <v>385</v>
      </c>
      <c r="B23" s="87" t="s">
        <v>219</v>
      </c>
      <c r="C23" s="87" t="s">
        <v>229</v>
      </c>
      <c r="D23" s="87" t="s">
        <v>332</v>
      </c>
      <c r="E23" s="87"/>
      <c r="F23" s="118"/>
      <c r="G23" s="114">
        <f>G24+G25</f>
        <v>1055.8</v>
      </c>
      <c r="H23" s="114">
        <f t="shared" si="0"/>
        <v>345.26</v>
      </c>
      <c r="I23" s="114">
        <f>I24+I25</f>
        <v>1401.06</v>
      </c>
    </row>
    <row r="24" spans="1:9">
      <c r="A24" s="125" t="s">
        <v>339</v>
      </c>
      <c r="B24" s="87" t="s">
        <v>219</v>
      </c>
      <c r="C24" s="87" t="s">
        <v>229</v>
      </c>
      <c r="D24" s="87" t="s">
        <v>332</v>
      </c>
      <c r="E24" s="126" t="s">
        <v>223</v>
      </c>
      <c r="F24" s="118"/>
      <c r="G24" s="114">
        <v>810.91</v>
      </c>
      <c r="H24" s="114">
        <f t="shared" si="0"/>
        <v>265.16999999999996</v>
      </c>
      <c r="I24" s="114">
        <v>1076.08</v>
      </c>
    </row>
    <row r="25" spans="1:9" ht="38.25">
      <c r="A25" s="125" t="s">
        <v>343</v>
      </c>
      <c r="B25" s="87" t="s">
        <v>219</v>
      </c>
      <c r="C25" s="87" t="s">
        <v>229</v>
      </c>
      <c r="D25" s="87" t="s">
        <v>332</v>
      </c>
      <c r="E25" s="126" t="s">
        <v>330</v>
      </c>
      <c r="F25" s="118"/>
      <c r="G25" s="114">
        <v>244.89</v>
      </c>
      <c r="H25" s="114">
        <f t="shared" si="0"/>
        <v>80.090000000000032</v>
      </c>
      <c r="I25" s="114">
        <v>324.98</v>
      </c>
    </row>
    <row r="26" spans="1:9" ht="25.5">
      <c r="A26" s="125" t="s">
        <v>386</v>
      </c>
      <c r="B26" s="87" t="s">
        <v>219</v>
      </c>
      <c r="C26" s="87" t="s">
        <v>229</v>
      </c>
      <c r="D26" s="87" t="s">
        <v>333</v>
      </c>
      <c r="E26" s="87"/>
      <c r="F26" s="118"/>
      <c r="G26" s="114">
        <f>G27+G28+G29+G30+G31+G32</f>
        <v>146.01999999999998</v>
      </c>
      <c r="H26" s="114">
        <f t="shared" si="0"/>
        <v>-112.09999999999998</v>
      </c>
      <c r="I26" s="114">
        <f>I27+I28+I29+I30+I31+I32</f>
        <v>33.92</v>
      </c>
    </row>
    <row r="27" spans="1:9" ht="25.5">
      <c r="A27" s="125" t="s">
        <v>344</v>
      </c>
      <c r="B27" s="87" t="s">
        <v>219</v>
      </c>
      <c r="C27" s="87" t="s">
        <v>229</v>
      </c>
      <c r="D27" s="87" t="s">
        <v>333</v>
      </c>
      <c r="E27" s="127" t="s">
        <v>228</v>
      </c>
      <c r="F27" s="118"/>
      <c r="G27" s="114">
        <v>1.8</v>
      </c>
      <c r="H27" s="114">
        <f t="shared" si="0"/>
        <v>-0.30000000000000004</v>
      </c>
      <c r="I27" s="114">
        <v>1.5</v>
      </c>
    </row>
    <row r="28" spans="1:9" ht="25.5">
      <c r="A28" s="125" t="s">
        <v>237</v>
      </c>
      <c r="B28" s="87" t="s">
        <v>219</v>
      </c>
      <c r="C28" s="87" t="s">
        <v>229</v>
      </c>
      <c r="D28" s="87" t="s">
        <v>333</v>
      </c>
      <c r="E28" s="127" t="s">
        <v>18</v>
      </c>
      <c r="F28" s="118"/>
      <c r="G28" s="114">
        <v>15.6</v>
      </c>
      <c r="H28" s="114">
        <f t="shared" si="0"/>
        <v>0</v>
      </c>
      <c r="I28" s="114">
        <v>15.6</v>
      </c>
    </row>
    <row r="29" spans="1:9" ht="25.5">
      <c r="A29" s="125" t="s">
        <v>237</v>
      </c>
      <c r="B29" s="87" t="s">
        <v>219</v>
      </c>
      <c r="C29" s="87" t="s">
        <v>229</v>
      </c>
      <c r="D29" s="87" t="s">
        <v>333</v>
      </c>
      <c r="E29" s="127">
        <v>244</v>
      </c>
      <c r="F29" s="118"/>
      <c r="G29" s="114">
        <v>106.8</v>
      </c>
      <c r="H29" s="114">
        <f t="shared" si="0"/>
        <v>-106.8</v>
      </c>
      <c r="I29" s="114">
        <v>0</v>
      </c>
    </row>
    <row r="30" spans="1:9" ht="76.5">
      <c r="A30" s="125" t="s">
        <v>345</v>
      </c>
      <c r="B30" s="87" t="s">
        <v>219</v>
      </c>
      <c r="C30" s="87" t="s">
        <v>229</v>
      </c>
      <c r="D30" s="87" t="s">
        <v>333</v>
      </c>
      <c r="E30" s="126" t="s">
        <v>346</v>
      </c>
      <c r="F30" s="118"/>
      <c r="G30" s="114"/>
      <c r="H30" s="114">
        <f t="shared" si="0"/>
        <v>0</v>
      </c>
      <c r="I30" s="114"/>
    </row>
    <row r="31" spans="1:9">
      <c r="A31" s="125" t="s">
        <v>232</v>
      </c>
      <c r="B31" s="87" t="s">
        <v>219</v>
      </c>
      <c r="C31" s="87" t="s">
        <v>229</v>
      </c>
      <c r="D31" s="87" t="s">
        <v>333</v>
      </c>
      <c r="E31" s="126" t="s">
        <v>233</v>
      </c>
      <c r="F31" s="118"/>
      <c r="G31" s="114">
        <v>15</v>
      </c>
      <c r="H31" s="114">
        <f t="shared" si="0"/>
        <v>0</v>
      </c>
      <c r="I31" s="114">
        <v>15</v>
      </c>
    </row>
    <row r="32" spans="1:9">
      <c r="A32" s="125" t="s">
        <v>347</v>
      </c>
      <c r="B32" s="87" t="s">
        <v>219</v>
      </c>
      <c r="C32" s="87" t="s">
        <v>229</v>
      </c>
      <c r="D32" s="87" t="s">
        <v>333</v>
      </c>
      <c r="E32" s="126" t="s">
        <v>234</v>
      </c>
      <c r="F32" s="118"/>
      <c r="G32" s="114">
        <v>6.82</v>
      </c>
      <c r="H32" s="114">
        <f t="shared" si="0"/>
        <v>-5</v>
      </c>
      <c r="I32" s="114">
        <v>1.82</v>
      </c>
    </row>
    <row r="33" spans="1:9">
      <c r="A33" s="117" t="s">
        <v>122</v>
      </c>
      <c r="B33" s="87" t="s">
        <v>219</v>
      </c>
      <c r="C33" s="87" t="s">
        <v>235</v>
      </c>
      <c r="D33" s="87"/>
      <c r="E33" s="87"/>
      <c r="F33" s="84" t="e">
        <f>#REF!</f>
        <v>#REF!</v>
      </c>
      <c r="G33" s="114">
        <f>G34</f>
        <v>10</v>
      </c>
      <c r="H33" s="114">
        <f t="shared" si="0"/>
        <v>-1</v>
      </c>
      <c r="I33" s="114">
        <f>I34</f>
        <v>9</v>
      </c>
    </row>
    <row r="34" spans="1:9" ht="38.25">
      <c r="A34" s="117" t="s">
        <v>348</v>
      </c>
      <c r="B34" s="87" t="s">
        <v>219</v>
      </c>
      <c r="C34" s="87" t="s">
        <v>235</v>
      </c>
      <c r="D34" s="87" t="s">
        <v>349</v>
      </c>
      <c r="E34" s="87"/>
      <c r="F34" s="84"/>
      <c r="G34" s="114">
        <f>G35</f>
        <v>10</v>
      </c>
      <c r="H34" s="114">
        <f t="shared" si="0"/>
        <v>-1</v>
      </c>
      <c r="I34" s="114">
        <f>I35</f>
        <v>9</v>
      </c>
    </row>
    <row r="35" spans="1:9" ht="25.5">
      <c r="A35" s="128" t="s">
        <v>237</v>
      </c>
      <c r="B35" s="87" t="s">
        <v>219</v>
      </c>
      <c r="C35" s="87" t="s">
        <v>235</v>
      </c>
      <c r="D35" s="87" t="s">
        <v>349</v>
      </c>
      <c r="E35" s="82" t="s">
        <v>231</v>
      </c>
      <c r="F35" s="84"/>
      <c r="G35" s="114">
        <v>10</v>
      </c>
      <c r="H35" s="114">
        <f t="shared" si="0"/>
        <v>-1</v>
      </c>
      <c r="I35" s="114">
        <v>9</v>
      </c>
    </row>
    <row r="36" spans="1:9">
      <c r="A36" s="117" t="s">
        <v>244</v>
      </c>
      <c r="B36" s="87" t="s">
        <v>221</v>
      </c>
      <c r="C36" s="87"/>
      <c r="D36" s="87"/>
      <c r="E36" s="87"/>
      <c r="F36" s="84" t="e">
        <f>F37</f>
        <v>#REF!</v>
      </c>
      <c r="G36" s="114">
        <f>G37</f>
        <v>100.1</v>
      </c>
      <c r="H36" s="114">
        <f t="shared" si="0"/>
        <v>6.9000000000000057</v>
      </c>
      <c r="I36" s="205">
        <f>I37</f>
        <v>107</v>
      </c>
    </row>
    <row r="37" spans="1:9">
      <c r="A37" s="117" t="s">
        <v>137</v>
      </c>
      <c r="B37" s="87" t="s">
        <v>221</v>
      </c>
      <c r="C37" s="87" t="s">
        <v>226</v>
      </c>
      <c r="D37" s="87"/>
      <c r="E37" s="87"/>
      <c r="F37" s="84" t="e">
        <f>#REF!+#REF!</f>
        <v>#REF!</v>
      </c>
      <c r="G37" s="114">
        <f>G38</f>
        <v>100.1</v>
      </c>
      <c r="H37" s="114">
        <f t="shared" si="0"/>
        <v>6.9000000000000057</v>
      </c>
      <c r="I37" s="114">
        <f>I38</f>
        <v>107</v>
      </c>
    </row>
    <row r="38" spans="1:9" ht="63.75">
      <c r="A38" s="128" t="s">
        <v>387</v>
      </c>
      <c r="B38" s="87" t="s">
        <v>221</v>
      </c>
      <c r="C38" s="87" t="s">
        <v>226</v>
      </c>
      <c r="D38" s="87" t="s">
        <v>351</v>
      </c>
      <c r="E38" s="87"/>
      <c r="F38" s="118"/>
      <c r="G38" s="114">
        <f>G39+G40+G41</f>
        <v>100.1</v>
      </c>
      <c r="H38" s="114">
        <f t="shared" si="0"/>
        <v>6.9000000000000057</v>
      </c>
      <c r="I38" s="114">
        <f>I39+I40+I41</f>
        <v>107</v>
      </c>
    </row>
    <row r="39" spans="1:9">
      <c r="A39" s="125" t="s">
        <v>339</v>
      </c>
      <c r="B39" s="87" t="s">
        <v>221</v>
      </c>
      <c r="C39" s="87" t="s">
        <v>226</v>
      </c>
      <c r="D39" s="87" t="s">
        <v>351</v>
      </c>
      <c r="E39" s="126" t="s">
        <v>223</v>
      </c>
      <c r="F39" s="118"/>
      <c r="G39" s="114">
        <v>77</v>
      </c>
      <c r="H39" s="114">
        <f t="shared" si="0"/>
        <v>5</v>
      </c>
      <c r="I39" s="114">
        <v>82</v>
      </c>
    </row>
    <row r="40" spans="1:9" ht="38.25">
      <c r="A40" s="125" t="s">
        <v>343</v>
      </c>
      <c r="B40" s="87" t="s">
        <v>221</v>
      </c>
      <c r="C40" s="87" t="s">
        <v>226</v>
      </c>
      <c r="D40" s="87" t="s">
        <v>351</v>
      </c>
      <c r="E40" s="126" t="s">
        <v>330</v>
      </c>
      <c r="F40" s="118"/>
      <c r="G40" s="114">
        <v>23.1</v>
      </c>
      <c r="H40" s="114">
        <f t="shared" si="0"/>
        <v>1.8999999999999986</v>
      </c>
      <c r="I40" s="114">
        <v>25</v>
      </c>
    </row>
    <row r="41" spans="1:9" ht="25.5">
      <c r="A41" s="128" t="s">
        <v>237</v>
      </c>
      <c r="B41" s="87" t="s">
        <v>221</v>
      </c>
      <c r="C41" s="87" t="s">
        <v>226</v>
      </c>
      <c r="D41" s="87" t="s">
        <v>351</v>
      </c>
      <c r="E41" s="87" t="s">
        <v>231</v>
      </c>
      <c r="F41" s="118"/>
      <c r="G41" s="114"/>
      <c r="H41" s="114">
        <f t="shared" si="0"/>
        <v>0</v>
      </c>
      <c r="I41" s="114"/>
    </row>
    <row r="42" spans="1:9">
      <c r="A42" s="67" t="s">
        <v>13</v>
      </c>
      <c r="B42" s="87" t="s">
        <v>226</v>
      </c>
      <c r="C42" s="87"/>
      <c r="D42" s="87"/>
      <c r="E42" s="87"/>
      <c r="F42" s="118"/>
      <c r="G42" s="114">
        <f>G43</f>
        <v>0</v>
      </c>
      <c r="H42" s="114"/>
      <c r="I42" s="114">
        <f>I43</f>
        <v>1</v>
      </c>
    </row>
    <row r="43" spans="1:9">
      <c r="A43" s="236" t="s">
        <v>14</v>
      </c>
      <c r="B43" s="87" t="s">
        <v>226</v>
      </c>
      <c r="C43" s="87" t="s">
        <v>15</v>
      </c>
      <c r="D43" s="87"/>
      <c r="E43" s="87"/>
      <c r="F43" s="118"/>
      <c r="G43" s="114">
        <f>G44</f>
        <v>0</v>
      </c>
      <c r="H43" s="114"/>
      <c r="I43" s="114">
        <f>I44</f>
        <v>1</v>
      </c>
    </row>
    <row r="44" spans="1:9">
      <c r="A44" s="64" t="s">
        <v>16</v>
      </c>
      <c r="B44" s="87" t="s">
        <v>226</v>
      </c>
      <c r="C44" s="87" t="s">
        <v>15</v>
      </c>
      <c r="D44" s="87" t="s">
        <v>17</v>
      </c>
      <c r="E44" s="237" t="s">
        <v>231</v>
      </c>
      <c r="F44" s="118"/>
      <c r="G44" s="114">
        <v>0</v>
      </c>
      <c r="H44" s="114"/>
      <c r="I44" s="114">
        <v>1</v>
      </c>
    </row>
    <row r="45" spans="1:9">
      <c r="A45" s="117" t="s">
        <v>238</v>
      </c>
      <c r="B45" s="87" t="s">
        <v>230</v>
      </c>
      <c r="C45" s="87"/>
      <c r="D45" s="87"/>
      <c r="E45" s="87"/>
      <c r="F45" s="84" t="e">
        <f>F46+#REF!</f>
        <v>#REF!</v>
      </c>
      <c r="G45" s="205">
        <f>G46</f>
        <v>0</v>
      </c>
      <c r="H45" s="114">
        <f t="shared" si="0"/>
        <v>0</v>
      </c>
      <c r="I45" s="205">
        <f>I46</f>
        <v>0</v>
      </c>
    </row>
    <row r="46" spans="1:9">
      <c r="A46" s="117" t="s">
        <v>110</v>
      </c>
      <c r="B46" s="87" t="s">
        <v>230</v>
      </c>
      <c r="C46" s="87" t="s">
        <v>226</v>
      </c>
      <c r="D46" s="87"/>
      <c r="E46" s="87"/>
      <c r="F46" s="84" t="e">
        <f>#REF!+#REF!+#REF!+#REF!+#REF!</f>
        <v>#REF!</v>
      </c>
      <c r="G46" s="114">
        <f>G47</f>
        <v>0</v>
      </c>
      <c r="H46" s="114">
        <f t="shared" si="0"/>
        <v>0</v>
      </c>
      <c r="I46" s="114">
        <f>I47</f>
        <v>0</v>
      </c>
    </row>
    <row r="47" spans="1:9" ht="25.5">
      <c r="A47" s="124" t="s">
        <v>353</v>
      </c>
      <c r="B47" s="87" t="s">
        <v>230</v>
      </c>
      <c r="C47" s="87" t="s">
        <v>226</v>
      </c>
      <c r="D47" s="87" t="s">
        <v>354</v>
      </c>
      <c r="E47" s="87"/>
      <c r="F47" s="118"/>
      <c r="G47" s="114">
        <f>G48</f>
        <v>0</v>
      </c>
      <c r="H47" s="114">
        <f t="shared" si="0"/>
        <v>0</v>
      </c>
      <c r="I47" s="114">
        <f>I48</f>
        <v>0</v>
      </c>
    </row>
    <row r="48" spans="1:9" ht="25.5">
      <c r="A48" s="124" t="s">
        <v>237</v>
      </c>
      <c r="B48" s="87" t="s">
        <v>230</v>
      </c>
      <c r="C48" s="87" t="s">
        <v>226</v>
      </c>
      <c r="D48" s="87" t="s">
        <v>354</v>
      </c>
      <c r="E48" s="87" t="s">
        <v>231</v>
      </c>
      <c r="F48" s="118"/>
      <c r="G48" s="114"/>
      <c r="H48" s="114">
        <f t="shared" si="0"/>
        <v>0</v>
      </c>
      <c r="I48" s="114"/>
    </row>
    <row r="49" spans="1:9">
      <c r="A49" s="256" t="s">
        <v>29</v>
      </c>
      <c r="B49" s="87" t="s">
        <v>30</v>
      </c>
      <c r="C49" s="87"/>
      <c r="D49" s="87"/>
      <c r="E49" s="87"/>
      <c r="F49" s="84" t="e">
        <f>F50</f>
        <v>#REF!</v>
      </c>
      <c r="G49" s="205">
        <f>G50</f>
        <v>281.96000000000004</v>
      </c>
      <c r="H49" s="114">
        <f t="shared" si="0"/>
        <v>-281.96000000000004</v>
      </c>
      <c r="I49" s="205">
        <f>I50</f>
        <v>0</v>
      </c>
    </row>
    <row r="50" spans="1:9">
      <c r="A50" s="117" t="s">
        <v>31</v>
      </c>
      <c r="B50" s="87" t="s">
        <v>30</v>
      </c>
      <c r="C50" s="87" t="s">
        <v>30</v>
      </c>
      <c r="D50" s="87"/>
      <c r="E50" s="87"/>
      <c r="F50" s="84" t="e">
        <f>#REF!+#REF!</f>
        <v>#REF!</v>
      </c>
      <c r="G50" s="114">
        <f>G51</f>
        <v>281.96000000000004</v>
      </c>
      <c r="H50" s="114">
        <f t="shared" si="0"/>
        <v>-281.96000000000004</v>
      </c>
      <c r="I50" s="114">
        <f>I51</f>
        <v>0</v>
      </c>
    </row>
    <row r="51" spans="1:9">
      <c r="A51" s="124" t="s">
        <v>32</v>
      </c>
      <c r="B51" s="87" t="s">
        <v>30</v>
      </c>
      <c r="C51" s="87" t="s">
        <v>30</v>
      </c>
      <c r="D51" s="87" t="s">
        <v>33</v>
      </c>
      <c r="E51" s="87"/>
      <c r="F51" s="118"/>
      <c r="G51" s="114">
        <f>G52</f>
        <v>281.96000000000004</v>
      </c>
      <c r="H51" s="114">
        <f t="shared" si="0"/>
        <v>-281.96000000000004</v>
      </c>
      <c r="I51" s="114">
        <f>I52</f>
        <v>0</v>
      </c>
    </row>
    <row r="52" spans="1:9" ht="25.5">
      <c r="A52" s="124" t="s">
        <v>355</v>
      </c>
      <c r="B52" s="87" t="s">
        <v>30</v>
      </c>
      <c r="C52" s="87" t="s">
        <v>30</v>
      </c>
      <c r="D52" s="87" t="s">
        <v>34</v>
      </c>
      <c r="E52" s="87"/>
      <c r="F52" s="118"/>
      <c r="G52" s="114">
        <f>G53+G56</f>
        <v>281.96000000000004</v>
      </c>
      <c r="H52" s="114">
        <f t="shared" si="0"/>
        <v>-281.96000000000004</v>
      </c>
      <c r="I52" s="114">
        <f>I53+I56</f>
        <v>0</v>
      </c>
    </row>
    <row r="53" spans="1:9" ht="25.5">
      <c r="A53" s="125" t="s">
        <v>356</v>
      </c>
      <c r="B53" s="87" t="s">
        <v>30</v>
      </c>
      <c r="C53" s="87" t="s">
        <v>30</v>
      </c>
      <c r="D53" s="87" t="s">
        <v>35</v>
      </c>
      <c r="E53" s="87"/>
      <c r="F53" s="118"/>
      <c r="G53" s="114">
        <f>G54+G55</f>
        <v>281.96000000000004</v>
      </c>
      <c r="H53" s="114">
        <f t="shared" si="0"/>
        <v>-281.96000000000004</v>
      </c>
      <c r="I53" s="114">
        <f>I54+I55</f>
        <v>0</v>
      </c>
    </row>
    <row r="54" spans="1:9">
      <c r="A54" s="125" t="s">
        <v>334</v>
      </c>
      <c r="B54" s="87" t="s">
        <v>30</v>
      </c>
      <c r="C54" s="87" t="s">
        <v>30</v>
      </c>
      <c r="D54" s="87" t="s">
        <v>35</v>
      </c>
      <c r="E54" s="126" t="s">
        <v>236</v>
      </c>
      <c r="F54" s="118"/>
      <c r="G54" s="114">
        <v>216.56</v>
      </c>
      <c r="H54" s="114">
        <f t="shared" si="0"/>
        <v>-216.56</v>
      </c>
      <c r="I54" s="114"/>
    </row>
    <row r="55" spans="1:9" ht="38.25">
      <c r="A55" s="125" t="s">
        <v>357</v>
      </c>
      <c r="B55" s="87" t="s">
        <v>30</v>
      </c>
      <c r="C55" s="87" t="s">
        <v>30</v>
      </c>
      <c r="D55" s="87" t="s">
        <v>35</v>
      </c>
      <c r="E55" s="126" t="s">
        <v>335</v>
      </c>
      <c r="F55" s="118"/>
      <c r="G55" s="114">
        <v>65.400000000000006</v>
      </c>
      <c r="H55" s="114">
        <f t="shared" si="0"/>
        <v>-65.400000000000006</v>
      </c>
      <c r="I55" s="114"/>
    </row>
    <row r="56" spans="1:9">
      <c r="A56" s="124" t="s">
        <v>36</v>
      </c>
      <c r="B56" s="87" t="s">
        <v>30</v>
      </c>
      <c r="C56" s="87" t="s">
        <v>30</v>
      </c>
      <c r="D56" s="87" t="s">
        <v>37</v>
      </c>
      <c r="E56" s="87"/>
      <c r="F56" s="118"/>
      <c r="G56" s="114">
        <f>G57</f>
        <v>0</v>
      </c>
      <c r="H56" s="114">
        <f t="shared" si="0"/>
        <v>0</v>
      </c>
      <c r="I56" s="114">
        <f>I57</f>
        <v>0</v>
      </c>
    </row>
    <row r="57" spans="1:9" ht="25.5">
      <c r="A57" s="124" t="s">
        <v>237</v>
      </c>
      <c r="B57" s="87" t="s">
        <v>30</v>
      </c>
      <c r="C57" s="87" t="s">
        <v>30</v>
      </c>
      <c r="D57" s="87" t="s">
        <v>37</v>
      </c>
      <c r="E57" s="87" t="s">
        <v>231</v>
      </c>
      <c r="F57" s="118"/>
      <c r="G57" s="114"/>
      <c r="H57" s="114">
        <f t="shared" si="0"/>
        <v>0</v>
      </c>
      <c r="I57" s="114"/>
    </row>
    <row r="58" spans="1:9" ht="25.5">
      <c r="A58" s="210" t="s">
        <v>240</v>
      </c>
      <c r="B58" s="211" t="s">
        <v>239</v>
      </c>
      <c r="C58" s="211"/>
      <c r="D58" s="211"/>
      <c r="E58" s="211"/>
      <c r="F58" s="212" t="e">
        <f>F59</f>
        <v>#REF!</v>
      </c>
      <c r="G58" s="214">
        <f>G59</f>
        <v>2749.11</v>
      </c>
      <c r="H58" s="213">
        <f t="shared" si="0"/>
        <v>461.69000000000005</v>
      </c>
      <c r="I58" s="214">
        <f>I59</f>
        <v>3210.8</v>
      </c>
    </row>
    <row r="59" spans="1:9">
      <c r="A59" s="117" t="s">
        <v>241</v>
      </c>
      <c r="B59" s="87" t="s">
        <v>239</v>
      </c>
      <c r="C59" s="87" t="s">
        <v>219</v>
      </c>
      <c r="D59" s="87"/>
      <c r="E59" s="87"/>
      <c r="F59" s="84" t="e">
        <f>#REF!+F60</f>
        <v>#REF!</v>
      </c>
      <c r="G59" s="205">
        <f>G64</f>
        <v>2749.11</v>
      </c>
      <c r="H59" s="114">
        <f t="shared" si="0"/>
        <v>461.69000000000005</v>
      </c>
      <c r="I59" s="205">
        <f>I64</f>
        <v>3210.8</v>
      </c>
    </row>
    <row r="60" spans="1:9" ht="51">
      <c r="A60" s="86" t="s">
        <v>388</v>
      </c>
      <c r="B60" s="87" t="s">
        <v>239</v>
      </c>
      <c r="C60" s="87" t="s">
        <v>219</v>
      </c>
      <c r="D60" s="87" t="s">
        <v>389</v>
      </c>
      <c r="E60" s="87"/>
      <c r="F60" s="84">
        <f>F61+F62+F63</f>
        <v>378.5</v>
      </c>
      <c r="G60" s="215">
        <v>0</v>
      </c>
      <c r="H60" s="114">
        <f t="shared" si="0"/>
        <v>0</v>
      </c>
      <c r="I60" s="205">
        <v>0</v>
      </c>
    </row>
    <row r="61" spans="1:9" ht="25.5">
      <c r="A61" s="124" t="s">
        <v>237</v>
      </c>
      <c r="B61" s="87" t="s">
        <v>239</v>
      </c>
      <c r="C61" s="87" t="s">
        <v>219</v>
      </c>
      <c r="D61" s="87" t="s">
        <v>389</v>
      </c>
      <c r="E61" s="87" t="s">
        <v>231</v>
      </c>
      <c r="F61" s="118">
        <v>318.5</v>
      </c>
      <c r="G61" s="114">
        <v>0</v>
      </c>
      <c r="H61" s="114">
        <f t="shared" si="0"/>
        <v>0</v>
      </c>
      <c r="I61" s="205">
        <v>0</v>
      </c>
    </row>
    <row r="62" spans="1:9">
      <c r="A62" s="117" t="s">
        <v>232</v>
      </c>
      <c r="B62" s="87" t="s">
        <v>239</v>
      </c>
      <c r="C62" s="87" t="s">
        <v>219</v>
      </c>
      <c r="D62" s="87" t="s">
        <v>389</v>
      </c>
      <c r="E62" s="87" t="s">
        <v>233</v>
      </c>
      <c r="F62" s="118">
        <v>38</v>
      </c>
      <c r="G62" s="114"/>
      <c r="H62" s="114">
        <f t="shared" si="0"/>
        <v>0</v>
      </c>
      <c r="I62" s="205"/>
    </row>
    <row r="63" spans="1:9">
      <c r="A63" s="117" t="s">
        <v>390</v>
      </c>
      <c r="B63" s="87" t="s">
        <v>239</v>
      </c>
      <c r="C63" s="87" t="s">
        <v>219</v>
      </c>
      <c r="D63" s="87" t="s">
        <v>389</v>
      </c>
      <c r="E63" s="87" t="s">
        <v>234</v>
      </c>
      <c r="F63" s="118">
        <v>22</v>
      </c>
      <c r="G63" s="114"/>
      <c r="H63" s="114">
        <f t="shared" si="0"/>
        <v>0</v>
      </c>
      <c r="I63" s="205"/>
    </row>
    <row r="64" spans="1:9">
      <c r="A64" s="216" t="s">
        <v>358</v>
      </c>
      <c r="B64" s="211" t="s">
        <v>239</v>
      </c>
      <c r="C64" s="211" t="s">
        <v>219</v>
      </c>
      <c r="D64" s="211" t="s">
        <v>336</v>
      </c>
      <c r="E64" s="211"/>
      <c r="F64" s="217"/>
      <c r="G64" s="218">
        <f>G69+G65</f>
        <v>2749.11</v>
      </c>
      <c r="H64" s="202">
        <f t="shared" si="0"/>
        <v>461.69000000000005</v>
      </c>
      <c r="I64" s="218">
        <f>I69+I65</f>
        <v>3210.8</v>
      </c>
    </row>
    <row r="65" spans="1:9" ht="25.5">
      <c r="A65" s="124" t="s">
        <v>355</v>
      </c>
      <c r="B65" s="87" t="s">
        <v>239</v>
      </c>
      <c r="C65" s="87" t="s">
        <v>219</v>
      </c>
      <c r="D65" s="87" t="s">
        <v>336</v>
      </c>
      <c r="E65" s="87"/>
      <c r="F65" s="217"/>
      <c r="G65" s="205">
        <f>G66</f>
        <v>2551.3200000000002</v>
      </c>
      <c r="H65" s="202"/>
      <c r="I65" s="205">
        <f>I66</f>
        <v>2796.08</v>
      </c>
    </row>
    <row r="66" spans="1:9" ht="25.5">
      <c r="A66" s="125" t="s">
        <v>356</v>
      </c>
      <c r="B66" s="87" t="s">
        <v>239</v>
      </c>
      <c r="C66" s="87" t="s">
        <v>219</v>
      </c>
      <c r="D66" s="87" t="s">
        <v>391</v>
      </c>
      <c r="E66" s="87"/>
      <c r="F66" s="217"/>
      <c r="G66" s="205">
        <f>G67+G68</f>
        <v>2551.3200000000002</v>
      </c>
      <c r="H66" s="202"/>
      <c r="I66" s="205">
        <f>I67+I68</f>
        <v>2796.08</v>
      </c>
    </row>
    <row r="67" spans="1:9">
      <c r="A67" s="125" t="s">
        <v>334</v>
      </c>
      <c r="B67" s="87" t="s">
        <v>239</v>
      </c>
      <c r="C67" s="87" t="s">
        <v>219</v>
      </c>
      <c r="D67" s="87" t="s">
        <v>392</v>
      </c>
      <c r="E67" s="87" t="s">
        <v>236</v>
      </c>
      <c r="F67" s="217"/>
      <c r="G67" s="114">
        <v>1992.99</v>
      </c>
      <c r="H67" s="202"/>
      <c r="I67" s="205">
        <v>2147.52</v>
      </c>
    </row>
    <row r="68" spans="1:9" ht="38.25">
      <c r="A68" s="125" t="s">
        <v>357</v>
      </c>
      <c r="B68" s="87" t="s">
        <v>239</v>
      </c>
      <c r="C68" s="87" t="s">
        <v>219</v>
      </c>
      <c r="D68" s="87" t="s">
        <v>392</v>
      </c>
      <c r="E68" s="87" t="s">
        <v>335</v>
      </c>
      <c r="F68" s="217"/>
      <c r="G68" s="114">
        <v>558.33000000000004</v>
      </c>
      <c r="H68" s="202"/>
      <c r="I68" s="205">
        <v>648.55999999999995</v>
      </c>
    </row>
    <row r="69" spans="1:9">
      <c r="A69" s="124" t="s">
        <v>359</v>
      </c>
      <c r="B69" s="87" t="s">
        <v>239</v>
      </c>
      <c r="C69" s="87" t="s">
        <v>219</v>
      </c>
      <c r="D69" s="87" t="s">
        <v>360</v>
      </c>
      <c r="E69" s="87"/>
      <c r="F69" s="118"/>
      <c r="G69" s="205">
        <f>G70+G71+G72+G73</f>
        <v>197.79</v>
      </c>
      <c r="H69" s="114">
        <f t="shared" si="0"/>
        <v>216.93000000000004</v>
      </c>
      <c r="I69" s="205">
        <f>I70+I71+I72+I73</f>
        <v>414.72</v>
      </c>
    </row>
    <row r="70" spans="1:9" ht="25.5">
      <c r="A70" s="124" t="s">
        <v>237</v>
      </c>
      <c r="B70" s="87" t="s">
        <v>239</v>
      </c>
      <c r="C70" s="87" t="s">
        <v>219</v>
      </c>
      <c r="D70" s="87" t="s">
        <v>360</v>
      </c>
      <c r="E70" s="87" t="s">
        <v>231</v>
      </c>
      <c r="F70" s="118"/>
      <c r="G70" s="114">
        <v>197.79</v>
      </c>
      <c r="H70" s="114">
        <f t="shared" si="0"/>
        <v>216.93000000000004</v>
      </c>
      <c r="I70" s="205">
        <v>414.72</v>
      </c>
    </row>
    <row r="71" spans="1:9" ht="76.5">
      <c r="A71" s="125" t="s">
        <v>345</v>
      </c>
      <c r="B71" s="87" t="s">
        <v>239</v>
      </c>
      <c r="C71" s="87" t="s">
        <v>219</v>
      </c>
      <c r="D71" s="87" t="s">
        <v>393</v>
      </c>
      <c r="E71" s="126" t="s">
        <v>346</v>
      </c>
      <c r="F71" s="118"/>
      <c r="G71" s="114"/>
      <c r="H71" s="114"/>
      <c r="I71" s="205"/>
    </row>
    <row r="72" spans="1:9">
      <c r="A72" s="125" t="s">
        <v>232</v>
      </c>
      <c r="B72" s="87" t="s">
        <v>239</v>
      </c>
      <c r="C72" s="87" t="s">
        <v>219</v>
      </c>
      <c r="D72" s="87" t="s">
        <v>393</v>
      </c>
      <c r="E72" s="126" t="s">
        <v>233</v>
      </c>
      <c r="F72" s="118"/>
      <c r="G72" s="114"/>
      <c r="H72" s="114"/>
      <c r="I72" s="205"/>
    </row>
    <row r="73" spans="1:9">
      <c r="A73" s="125" t="s">
        <v>347</v>
      </c>
      <c r="B73" s="87" t="s">
        <v>239</v>
      </c>
      <c r="C73" s="87" t="s">
        <v>219</v>
      </c>
      <c r="D73" s="87" t="s">
        <v>393</v>
      </c>
      <c r="E73" s="126" t="s">
        <v>234</v>
      </c>
      <c r="F73" s="118"/>
      <c r="G73" s="114"/>
      <c r="H73" s="114"/>
      <c r="I73" s="205"/>
    </row>
    <row r="74" spans="1:9">
      <c r="A74" s="86" t="s">
        <v>242</v>
      </c>
      <c r="B74" s="87" t="s">
        <v>243</v>
      </c>
      <c r="C74" s="87" t="s">
        <v>243</v>
      </c>
      <c r="D74" s="87" t="s">
        <v>39</v>
      </c>
      <c r="E74" s="87" t="s">
        <v>222</v>
      </c>
      <c r="F74" s="84">
        <v>0</v>
      </c>
      <c r="G74" s="114">
        <v>140.72</v>
      </c>
      <c r="H74" s="114">
        <f>I74-G74</f>
        <v>-140.72</v>
      </c>
      <c r="I74" s="114">
        <v>0</v>
      </c>
    </row>
    <row r="75" spans="1:9">
      <c r="A75" s="86" t="s">
        <v>242</v>
      </c>
      <c r="B75" s="87"/>
      <c r="C75" s="87"/>
      <c r="D75" s="87"/>
      <c r="E75" s="87"/>
      <c r="F75" s="84"/>
      <c r="G75" s="114"/>
      <c r="H75" s="114">
        <f>I75-G75</f>
        <v>0</v>
      </c>
      <c r="I75" s="114"/>
    </row>
    <row r="76" spans="1:9">
      <c r="A76" s="310" t="s">
        <v>100</v>
      </c>
      <c r="B76" s="310"/>
      <c r="C76" s="310"/>
      <c r="D76" s="310"/>
      <c r="E76" s="310"/>
      <c r="F76" s="84" t="e">
        <f>F7+F36+#REF!+F45+#REF!+#REF!+#REF!+F74</f>
        <v>#REF!</v>
      </c>
      <c r="G76" s="114">
        <f>G7+G36+G42+G45+G49+G64+G74</f>
        <v>5733.8</v>
      </c>
      <c r="H76" s="114">
        <f>I76-G76</f>
        <v>669.19999999999982</v>
      </c>
      <c r="I76" s="114">
        <f>I7+I36+I42+I45+I64</f>
        <v>6403</v>
      </c>
    </row>
  </sheetData>
  <mergeCells count="4">
    <mergeCell ref="D1:I1"/>
    <mergeCell ref="J1:K1"/>
    <mergeCell ref="A3:H3"/>
    <mergeCell ref="A76:E76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Перечень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казах сп</cp:lastModifiedBy>
  <cp:lastPrinted>2005-01-03T02:07:33Z</cp:lastPrinted>
  <dcterms:created xsi:type="dcterms:W3CDTF">2007-09-12T09:25:25Z</dcterms:created>
  <dcterms:modified xsi:type="dcterms:W3CDTF">2005-09-05T01:08:03Z</dcterms:modified>
</cp:coreProperties>
</file>