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activeTab="5"/>
  </bookViews>
  <sheets>
    <sheet name="Приложение 6" sheetId="20" r:id="rId1"/>
    <sheet name="Приложение 7" sheetId="30" r:id="rId2"/>
    <sheet name="Приложение 8" sheetId="51" r:id="rId3"/>
    <sheet name="Приложение 9" sheetId="54" r:id="rId4"/>
    <sheet name="Приложение 10" sheetId="55" r:id="rId5"/>
    <sheet name="Приложение 11" sheetId="56" r:id="rId6"/>
  </sheets>
  <definedNames>
    <definedName name="_Toc105952697" localSheetId="0">'Приложение 6'!#REF!</definedName>
    <definedName name="_Toc105952698" localSheetId="0">'Приложение 6'!#REF!</definedName>
    <definedName name="_xlnm._FilterDatabase" localSheetId="4" hidden="1">'Приложение 10'!$A$6:$L$74</definedName>
    <definedName name="_xlnm._FilterDatabase" localSheetId="5" hidden="1">'Приложение 11'!$A$5:$M$73</definedName>
    <definedName name="_xlnm._FilterDatabase" localSheetId="2" hidden="1">'Приложение 8'!$A$6:$M$74</definedName>
    <definedName name="_xlnm._FilterDatabase" localSheetId="3" hidden="1">'Приложение 9'!$A$6:$N$74</definedName>
    <definedName name="_xlnm.Print_Area" localSheetId="4">'Приложение 10'!$A$1:$I$73</definedName>
    <definedName name="_xlnm.Print_Area" localSheetId="5">'Приложение 11'!$A$1:$J$72</definedName>
    <definedName name="_xlnm.Print_Area" localSheetId="0">'Приложение 6'!$A$1:$C$57</definedName>
    <definedName name="_xlnm.Print_Area" localSheetId="1">'Приложение 7'!$A$1:$D$62</definedName>
    <definedName name="_xlnm.Print_Area" localSheetId="2">'Приложение 8'!$A$1:$J$73</definedName>
    <definedName name="_xlnm.Print_Area" localSheetId="3">'Приложение 9'!$A$1:$K$73</definedName>
    <definedName name="_xlnm.Print_Area">#REF!</definedName>
    <definedName name="п" localSheetId="4">#REF!</definedName>
    <definedName name="п" localSheetId="5">#REF!</definedName>
    <definedName name="п" localSheetId="2">#REF!</definedName>
    <definedName name="п" localSheetId="3">#REF!</definedName>
    <definedName name="п">#REF!</definedName>
    <definedName name="пр" localSheetId="4">#REF!</definedName>
    <definedName name="пр" localSheetId="5">#REF!</definedName>
    <definedName name="пр">#REF!</definedName>
    <definedName name="приложение8" localSheetId="4">#REF!</definedName>
    <definedName name="приложение8" localSheetId="5">#REF!</definedName>
    <definedName name="приложение8" localSheetId="2">#REF!</definedName>
    <definedName name="приложение8" localSheetId="3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I67" i="55"/>
  <c r="I29"/>
  <c r="J67" i="51"/>
  <c r="J29"/>
  <c r="D45" i="30"/>
  <c r="C45"/>
  <c r="J65" i="51"/>
  <c r="J64"/>
  <c r="K65" i="54"/>
  <c r="K64"/>
  <c r="J65"/>
  <c r="J64"/>
  <c r="I65" i="55"/>
  <c r="I64"/>
  <c r="J64" i="56"/>
  <c r="J63"/>
  <c r="I64"/>
  <c r="I63"/>
  <c r="J66"/>
  <c r="I66"/>
  <c r="I26" i="55"/>
  <c r="K67" i="54"/>
  <c r="J67"/>
  <c r="J25" i="56"/>
  <c r="I25"/>
  <c r="H27"/>
  <c r="H28" i="55"/>
  <c r="K26" i="54"/>
  <c r="J26"/>
  <c r="J26" i="51"/>
  <c r="I28"/>
  <c r="J65" i="56"/>
  <c r="I62"/>
  <c r="I61"/>
  <c r="I65"/>
  <c r="H65"/>
  <c r="J62"/>
  <c r="J61"/>
  <c r="H66"/>
  <c r="H59"/>
  <c r="H58"/>
  <c r="H57"/>
  <c r="H56"/>
  <c r="F56"/>
  <c r="G55"/>
  <c r="F55"/>
  <c r="F54" s="1"/>
  <c r="G54"/>
  <c r="H67" i="55"/>
  <c r="I66"/>
  <c r="H66" s="1"/>
  <c r="I63"/>
  <c r="I62" s="1"/>
  <c r="I61" s="1"/>
  <c r="H60"/>
  <c r="H59"/>
  <c r="H58"/>
  <c r="H57"/>
  <c r="F57"/>
  <c r="G56"/>
  <c r="F56"/>
  <c r="F55" s="1"/>
  <c r="G55"/>
  <c r="K66" i="54"/>
  <c r="I67" i="51"/>
  <c r="K63" i="54"/>
  <c r="K62"/>
  <c r="J63" i="51"/>
  <c r="J62"/>
  <c r="I60"/>
  <c r="I59"/>
  <c r="I58"/>
  <c r="I57"/>
  <c r="G57"/>
  <c r="H56"/>
  <c r="G56"/>
  <c r="H55"/>
  <c r="G55"/>
  <c r="I67" i="54"/>
  <c r="J63"/>
  <c r="J62"/>
  <c r="I60"/>
  <c r="I59"/>
  <c r="I58"/>
  <c r="I57"/>
  <c r="G57"/>
  <c r="H56"/>
  <c r="H55" s="1"/>
  <c r="I55" s="1"/>
  <c r="G56"/>
  <c r="G55"/>
  <c r="C39" i="20"/>
  <c r="I60" i="56"/>
  <c r="J60"/>
  <c r="J66" i="54"/>
  <c r="I66"/>
  <c r="K61"/>
  <c r="K56"/>
  <c r="K55" s="1"/>
  <c r="D36" i="30" s="1"/>
  <c r="J66" i="51"/>
  <c r="I66"/>
  <c r="I55" i="56"/>
  <c r="I54" s="1"/>
  <c r="H54" s="1"/>
  <c r="D37" i="30"/>
  <c r="H60" i="56"/>
  <c r="J55"/>
  <c r="J54" s="1"/>
  <c r="J61" i="54"/>
  <c r="J61" i="51"/>
  <c r="C38" i="20" s="1"/>
  <c r="H55" i="56"/>
  <c r="J56" i="54"/>
  <c r="C37" i="30"/>
  <c r="I61" i="54"/>
  <c r="I61" i="51"/>
  <c r="I56" i="54"/>
  <c r="J55"/>
  <c r="C36" i="30" s="1"/>
  <c r="D18"/>
  <c r="D19"/>
  <c r="D17"/>
  <c r="H71" i="56"/>
  <c r="H53"/>
  <c r="J52"/>
  <c r="H52"/>
  <c r="I52"/>
  <c r="H51"/>
  <c r="H50"/>
  <c r="J49"/>
  <c r="I49"/>
  <c r="G46"/>
  <c r="G45" s="1"/>
  <c r="F46"/>
  <c r="F45" s="1"/>
  <c r="H44"/>
  <c r="J43"/>
  <c r="J42"/>
  <c r="J41" s="1"/>
  <c r="H41" s="1"/>
  <c r="I43"/>
  <c r="I42" s="1"/>
  <c r="I41" s="1"/>
  <c r="G42"/>
  <c r="G41"/>
  <c r="F42"/>
  <c r="F41"/>
  <c r="H40"/>
  <c r="H39"/>
  <c r="H38"/>
  <c r="J37"/>
  <c r="J36" s="1"/>
  <c r="I37"/>
  <c r="I36" s="1"/>
  <c r="I35" s="1"/>
  <c r="G36"/>
  <c r="G35" s="1"/>
  <c r="F36"/>
  <c r="F35" s="1"/>
  <c r="H34"/>
  <c r="J33"/>
  <c r="J32"/>
  <c r="H32" s="1"/>
  <c r="I33"/>
  <c r="I32" s="1"/>
  <c r="F32"/>
  <c r="H31"/>
  <c r="H30"/>
  <c r="H29"/>
  <c r="H28"/>
  <c r="H26"/>
  <c r="H25"/>
  <c r="H24"/>
  <c r="H23"/>
  <c r="J22"/>
  <c r="I22"/>
  <c r="H22"/>
  <c r="G19"/>
  <c r="F19"/>
  <c r="J16"/>
  <c r="J15" s="1"/>
  <c r="J14" s="1"/>
  <c r="J13" s="1"/>
  <c r="J6" s="1"/>
  <c r="I16"/>
  <c r="I15" s="1"/>
  <c r="I14" s="1"/>
  <c r="I13" s="1"/>
  <c r="H13"/>
  <c r="G13"/>
  <c r="H12"/>
  <c r="H11"/>
  <c r="J10"/>
  <c r="H10" s="1"/>
  <c r="I10"/>
  <c r="J9"/>
  <c r="I9"/>
  <c r="H9"/>
  <c r="F9"/>
  <c r="F8" s="1"/>
  <c r="F7" s="1"/>
  <c r="F6" s="1"/>
  <c r="F72" s="1"/>
  <c r="J8"/>
  <c r="J7"/>
  <c r="H7" s="1"/>
  <c r="I8"/>
  <c r="I7" s="1"/>
  <c r="G8"/>
  <c r="H8" s="1"/>
  <c r="H72" i="55"/>
  <c r="H71"/>
  <c r="H54"/>
  <c r="I53"/>
  <c r="H53"/>
  <c r="H52"/>
  <c r="H51"/>
  <c r="I50"/>
  <c r="H50"/>
  <c r="G47"/>
  <c r="F47"/>
  <c r="F46" s="1"/>
  <c r="G46"/>
  <c r="H45"/>
  <c r="I44"/>
  <c r="H44" s="1"/>
  <c r="G43"/>
  <c r="G42" s="1"/>
  <c r="H42" s="1"/>
  <c r="F43"/>
  <c r="F42" s="1"/>
  <c r="H41"/>
  <c r="H40"/>
  <c r="H39"/>
  <c r="I38"/>
  <c r="H38"/>
  <c r="G37"/>
  <c r="G36"/>
  <c r="F37"/>
  <c r="F36"/>
  <c r="H35"/>
  <c r="I34"/>
  <c r="H34" s="1"/>
  <c r="H33"/>
  <c r="F33"/>
  <c r="H32"/>
  <c r="H31"/>
  <c r="H30"/>
  <c r="H29"/>
  <c r="H27"/>
  <c r="H26"/>
  <c r="H25"/>
  <c r="H24"/>
  <c r="I23"/>
  <c r="H23" s="1"/>
  <c r="G20"/>
  <c r="F20"/>
  <c r="I17"/>
  <c r="I16" s="1"/>
  <c r="I15" s="1"/>
  <c r="I14" s="1"/>
  <c r="I7" s="1"/>
  <c r="H14"/>
  <c r="G14"/>
  <c r="H13"/>
  <c r="H12"/>
  <c r="I11"/>
  <c r="H11" s="1"/>
  <c r="I10"/>
  <c r="H10" s="1"/>
  <c r="F10"/>
  <c r="F9" s="1"/>
  <c r="F8" s="1"/>
  <c r="F7" s="1"/>
  <c r="F73" s="1"/>
  <c r="G9"/>
  <c r="J53" i="54"/>
  <c r="J50"/>
  <c r="J44"/>
  <c r="J43"/>
  <c r="J38"/>
  <c r="J37"/>
  <c r="C12" i="30" s="1"/>
  <c r="J34" i="54"/>
  <c r="J33"/>
  <c r="C11" i="30" s="1"/>
  <c r="J23" i="54"/>
  <c r="J22" s="1"/>
  <c r="J21" s="1"/>
  <c r="J20" s="1"/>
  <c r="C10" i="30" s="1"/>
  <c r="J17" i="54"/>
  <c r="J16" s="1"/>
  <c r="J15" s="1"/>
  <c r="J14" s="1"/>
  <c r="C9" i="30" s="1"/>
  <c r="J11" i="54"/>
  <c r="J10"/>
  <c r="J9" s="1"/>
  <c r="J8" s="1"/>
  <c r="I72"/>
  <c r="I54"/>
  <c r="K53"/>
  <c r="I53"/>
  <c r="I52"/>
  <c r="I51"/>
  <c r="K50"/>
  <c r="I50"/>
  <c r="H47"/>
  <c r="G47"/>
  <c r="G46" s="1"/>
  <c r="H46"/>
  <c r="I45"/>
  <c r="K44"/>
  <c r="I44" s="1"/>
  <c r="H43"/>
  <c r="H42" s="1"/>
  <c r="G43"/>
  <c r="G42"/>
  <c r="I41"/>
  <c r="I40"/>
  <c r="I39"/>
  <c r="K38"/>
  <c r="I38"/>
  <c r="H37"/>
  <c r="G37"/>
  <c r="H36"/>
  <c r="G36"/>
  <c r="I35"/>
  <c r="K34"/>
  <c r="I34" s="1"/>
  <c r="G33"/>
  <c r="I32"/>
  <c r="I31"/>
  <c r="I30"/>
  <c r="I29"/>
  <c r="I27"/>
  <c r="I25"/>
  <c r="I24"/>
  <c r="K23"/>
  <c r="I23" s="1"/>
  <c r="H20"/>
  <c r="G20"/>
  <c r="K17"/>
  <c r="K16" s="1"/>
  <c r="K15" s="1"/>
  <c r="K14" s="1"/>
  <c r="I14"/>
  <c r="H14"/>
  <c r="I13"/>
  <c r="I12"/>
  <c r="K11"/>
  <c r="I11" s="1"/>
  <c r="K10"/>
  <c r="I10" s="1"/>
  <c r="G10"/>
  <c r="G9" s="1"/>
  <c r="G8" s="1"/>
  <c r="G7" s="1"/>
  <c r="G73" s="1"/>
  <c r="H9"/>
  <c r="H7"/>
  <c r="C47" i="20"/>
  <c r="J53" i="51"/>
  <c r="J50"/>
  <c r="J38"/>
  <c r="K22" i="54"/>
  <c r="I26"/>
  <c r="I22"/>
  <c r="J48" i="56"/>
  <c r="H48" s="1"/>
  <c r="H43"/>
  <c r="J49" i="54"/>
  <c r="J48"/>
  <c r="J47" s="1"/>
  <c r="H33" i="56"/>
  <c r="H49"/>
  <c r="I48"/>
  <c r="I47"/>
  <c r="I46" s="1"/>
  <c r="I45" s="1"/>
  <c r="I21"/>
  <c r="I20"/>
  <c r="I19" s="1"/>
  <c r="G6"/>
  <c r="H42"/>
  <c r="J21"/>
  <c r="J20"/>
  <c r="I43" i="55"/>
  <c r="I49"/>
  <c r="H49"/>
  <c r="K33" i="54"/>
  <c r="D11" i="30" s="1"/>
  <c r="K9" i="54"/>
  <c r="K43"/>
  <c r="K49"/>
  <c r="J36"/>
  <c r="C13" i="30"/>
  <c r="J42" i="54"/>
  <c r="C23" i="30" s="1"/>
  <c r="C26"/>
  <c r="K37" i="54"/>
  <c r="D12" i="30" s="1"/>
  <c r="I22" i="55"/>
  <c r="I9"/>
  <c r="G7"/>
  <c r="G73" s="1"/>
  <c r="G75" s="1"/>
  <c r="I37"/>
  <c r="J49" i="51"/>
  <c r="J48" s="1"/>
  <c r="J34"/>
  <c r="J33" s="1"/>
  <c r="J23"/>
  <c r="I23"/>
  <c r="I26"/>
  <c r="J17"/>
  <c r="J16" s="1"/>
  <c r="J15" s="1"/>
  <c r="J14" s="1"/>
  <c r="C9" i="20" s="1"/>
  <c r="I14" i="51"/>
  <c r="H14"/>
  <c r="I72"/>
  <c r="I71"/>
  <c r="I54"/>
  <c r="I53"/>
  <c r="I52"/>
  <c r="I51"/>
  <c r="I50"/>
  <c r="H47"/>
  <c r="H46" s="1"/>
  <c r="G47"/>
  <c r="G46"/>
  <c r="I45"/>
  <c r="J44"/>
  <c r="I44"/>
  <c r="G43"/>
  <c r="G42"/>
  <c r="I41"/>
  <c r="I40"/>
  <c r="I39"/>
  <c r="I38"/>
  <c r="G37"/>
  <c r="G36"/>
  <c r="H37"/>
  <c r="H36"/>
  <c r="I35"/>
  <c r="I34"/>
  <c r="G33"/>
  <c r="I32"/>
  <c r="I31"/>
  <c r="I30"/>
  <c r="I29"/>
  <c r="I27"/>
  <c r="I25"/>
  <c r="I24"/>
  <c r="H20"/>
  <c r="G20"/>
  <c r="I13"/>
  <c r="I12"/>
  <c r="J11"/>
  <c r="I11"/>
  <c r="J10"/>
  <c r="I10"/>
  <c r="G10"/>
  <c r="G9"/>
  <c r="G8" s="1"/>
  <c r="G7" s="1"/>
  <c r="G73" s="1"/>
  <c r="H9"/>
  <c r="I48" i="55"/>
  <c r="I47" s="1"/>
  <c r="J47" i="56"/>
  <c r="I33" i="54"/>
  <c r="H21" i="56"/>
  <c r="H43" i="55"/>
  <c r="I42"/>
  <c r="K21" i="54"/>
  <c r="I21" s="1"/>
  <c r="I49"/>
  <c r="K48"/>
  <c r="I9"/>
  <c r="K8"/>
  <c r="D13" i="30"/>
  <c r="I43" i="54"/>
  <c r="D26" i="30"/>
  <c r="K42" i="54"/>
  <c r="D23" i="30" s="1"/>
  <c r="I49" i="51"/>
  <c r="I37" i="54"/>
  <c r="K36"/>
  <c r="J19" i="56"/>
  <c r="H20"/>
  <c r="H37" i="55"/>
  <c r="I36"/>
  <c r="H36" s="1"/>
  <c r="H9"/>
  <c r="I8"/>
  <c r="H22"/>
  <c r="I21"/>
  <c r="I20"/>
  <c r="J22" i="51"/>
  <c r="J21"/>
  <c r="J20" s="1"/>
  <c r="J9"/>
  <c r="J8" s="1"/>
  <c r="J43"/>
  <c r="J42"/>
  <c r="C28" i="20" s="1"/>
  <c r="H7" i="51"/>
  <c r="J37"/>
  <c r="J36" s="1"/>
  <c r="H48" i="55"/>
  <c r="J46" i="56"/>
  <c r="H47"/>
  <c r="K20" i="54"/>
  <c r="D10" i="30" s="1"/>
  <c r="I8" i="54"/>
  <c r="D8" i="30"/>
  <c r="I48" i="54"/>
  <c r="K47"/>
  <c r="C25" i="20"/>
  <c r="I36" i="54"/>
  <c r="H19" i="56"/>
  <c r="H21" i="55"/>
  <c r="H20"/>
  <c r="H8"/>
  <c r="H43" i="51"/>
  <c r="H42" s="1"/>
  <c r="I37"/>
  <c r="I22"/>
  <c r="I9"/>
  <c r="H46" i="56"/>
  <c r="J45"/>
  <c r="H45" s="1"/>
  <c r="I20" i="54"/>
  <c r="D34" i="30"/>
  <c r="I47" i="54"/>
  <c r="K46"/>
  <c r="D30" i="30" s="1"/>
  <c r="I43" i="51"/>
  <c r="I21"/>
  <c r="C19" i="30"/>
  <c r="C18"/>
  <c r="C17" s="1"/>
  <c r="C20" i="20"/>
  <c r="C19" s="1"/>
  <c r="I71" i="54"/>
  <c r="H70" i="56"/>
  <c r="C11" i="20" l="1"/>
  <c r="I33" i="51"/>
  <c r="J46" i="54"/>
  <c r="C30" i="30" s="1"/>
  <c r="C34"/>
  <c r="D9"/>
  <c r="K7" i="54"/>
  <c r="C12" i="20"/>
  <c r="I36" i="51"/>
  <c r="C8" i="20"/>
  <c r="J7" i="51"/>
  <c r="I8"/>
  <c r="I42"/>
  <c r="H73"/>
  <c r="H75" s="1"/>
  <c r="C10" i="20"/>
  <c r="I20" i="51"/>
  <c r="H47" i="55"/>
  <c r="I46"/>
  <c r="H46" s="1"/>
  <c r="C36" i="20"/>
  <c r="I48" i="51"/>
  <c r="J47"/>
  <c r="H73" i="54"/>
  <c r="H75" s="1"/>
  <c r="I42"/>
  <c r="C8" i="30"/>
  <c r="J7" i="54"/>
  <c r="I73" i="55"/>
  <c r="H73" s="1"/>
  <c r="H7"/>
  <c r="H6" i="56"/>
  <c r="J35"/>
  <c r="H35" s="1"/>
  <c r="H36"/>
  <c r="I56" i="55"/>
  <c r="H61"/>
  <c r="I6" i="56"/>
  <c r="I72" s="1"/>
  <c r="G72"/>
  <c r="G74" s="1"/>
  <c r="I46" i="54"/>
  <c r="C13" i="20"/>
  <c r="H37" i="56"/>
  <c r="J56" i="51"/>
  <c r="I55" i="55" l="1"/>
  <c r="H55" s="1"/>
  <c r="H56"/>
  <c r="J55" i="51"/>
  <c r="I55" s="1"/>
  <c r="I56"/>
  <c r="C7" i="30"/>
  <c r="C55" s="1"/>
  <c r="J73" i="54"/>
  <c r="J46" i="51"/>
  <c r="I47"/>
  <c r="J73"/>
  <c r="I73" s="1"/>
  <c r="C7" i="20"/>
  <c r="I7" i="51"/>
  <c r="I7" i="54"/>
  <c r="D7" i="30"/>
  <c r="D55" s="1"/>
  <c r="K73" i="54"/>
  <c r="I73" s="1"/>
  <c r="J72" i="56"/>
  <c r="H72" s="1"/>
  <c r="C32" i="20" l="1"/>
  <c r="I46" i="51"/>
  <c r="C57" i="20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<sst xmlns="http://schemas.openxmlformats.org/spreadsheetml/2006/main" count="1551" uniqueCount="223">
  <si>
    <t>Изменения (+;-)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</si>
  <si>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</si>
  <si>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</si>
  <si>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</si>
  <si>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</si>
  <si>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</si>
  <si>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</si>
  <si>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</si>
  <si>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</si>
  <si>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</si>
  <si>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</si>
  <si>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</si>
  <si>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</si>
  <si>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</si>
  <si>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</si>
  <si>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</si>
  <si>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</si>
  <si>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</si>
  <si>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</si>
  <si>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</si>
  <si>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</si>
  <si>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</si>
  <si>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</si>
  <si>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</si>
  <si>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</si>
  <si>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</si>
  <si>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</si>
  <si>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</si>
  <si>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</si>
  <si>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</si>
  <si>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</si>
  <si>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</si>
  <si>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</si>
  <si>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</si>
  <si>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</si>
  <si>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</si>
  <si>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</si>
  <si>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</si>
  <si>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</si>
  <si>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2017 год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</si>
  <si>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</si>
  <si>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</si>
  <si>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</si>
  <si>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</si>
  <si>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</si>
  <si>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</si>
  <si>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</si>
  <si>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</si>
  <si>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</si>
  <si>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</si>
  <si>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</si>
  <si>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</si>
  <si>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</si>
  <si>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</si>
  <si>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</si>
  <si>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</si>
  <si>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</si>
  <si>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</si>
  <si>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</si>
  <si>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</si>
  <si>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</si>
  <si>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</si>
  <si>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</si>
  <si>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</si>
  <si>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</si>
  <si>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</si>
  <si>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</si>
  <si>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</si>
  <si>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</si>
  <si>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</si>
  <si>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</si>
  <si>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</si>
  <si>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</si>
  <si>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</si>
  <si>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</si>
  <si>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</si>
  <si>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</si>
  <si>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</si>
  <si>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</si>
  <si>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</si>
  <si>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</si>
  <si>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</si>
  <si>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</si>
  <si>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</si>
  <si>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</si>
  <si>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</si>
  <si>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</si>
  <si>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</si>
  <si>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</si>
  <si>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</si>
  <si>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</si>
  <si>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</si>
  <si>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</si>
  <si>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</si>
  <si>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</si>
  <si>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</si>
  <si>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</si>
  <si>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</si>
  <si>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</si>
  <si>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</si>
  <si>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</si>
  <si>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</si>
  <si>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</si>
  <si>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</si>
  <si>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</si>
  <si>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</si>
  <si>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</si>
  <si>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</si>
  <si>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</si>
  <si>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</si>
  <si>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</si>
  <si>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</si>
  <si>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</si>
  <si>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</si>
  <si>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</si>
  <si>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</si>
  <si>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</si>
  <si>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</si>
  <si>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</si>
  <si>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</si>
  <si>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</si>
  <si>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</si>
  <si>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</si>
  <si>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</si>
  <si>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</si>
  <si>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</si>
  <si>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</si>
  <si>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</si>
  <si>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</si>
  <si>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</si>
  <si>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</si>
  <si>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</si>
  <si>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</si>
  <si>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</si>
  <si>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</si>
  <si>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</si>
  <si>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</si>
  <si>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</si>
  <si>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</si>
  <si>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</si>
  <si>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Условно утверждаемые расходы</t>
  </si>
  <si>
    <t>99</t>
  </si>
  <si>
    <t>999 00 00</t>
  </si>
  <si>
    <t>Национальная оборона</t>
  </si>
  <si>
    <t>000</t>
  </si>
  <si>
    <t>9999</t>
  </si>
  <si>
    <t>0406</t>
  </si>
  <si>
    <t>2018 год</t>
  </si>
  <si>
    <t>2019 год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</si>
  <si>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</si>
  <si>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</si>
  <si>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</si>
  <si>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</si>
  <si>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</si>
  <si>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</si>
  <si>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</si>
  <si>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</si>
  <si>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</si>
  <si>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</si>
  <si>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</si>
  <si>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</si>
  <si>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</si>
  <si>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</si>
  <si>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</si>
  <si>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</si>
  <si>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</si>
  <si>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</si>
  <si>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</si>
  <si>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</si>
  <si>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</si>
  <si>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</si>
  <si>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</si>
  <si>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</si>
  <si>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</si>
  <si>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</si>
  <si>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</si>
  <si>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</si>
  <si>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</si>
  <si>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</si>
  <si>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</si>
  <si>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</si>
  <si>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</si>
  <si>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</si>
  <si>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</si>
  <si>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</si>
  <si>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</si>
  <si>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</si>
  <si>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</si>
  <si>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</si>
  <si>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</si>
  <si>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01 0 28 01110</t>
  </si>
  <si>
    <t>Взносы по обязательному социальному страхованию</t>
  </si>
  <si>
    <t>(тыс. руб.)</t>
  </si>
  <si>
    <t>7</t>
  </si>
  <si>
    <t>Резервный фонд</t>
  </si>
  <si>
    <t>0111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</si>
  <si>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  на 2017 год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</si>
  <si>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на 2018-2019 годы</t>
  </si>
  <si>
    <t>Ведомственная структура расходов бюджета муниципального образования Казахское сельское поселение на 2017 год</t>
  </si>
  <si>
    <t xml:space="preserve">Основное мероприятие "Повышение эффективности муниципального управления Администрации МО "Казахское сельское поселение" </t>
  </si>
  <si>
    <t>Расходы на выплаты по оплате труда главы МО "Казахское сельское поселение"</t>
  </si>
  <si>
    <t>Основное мероприятие "Повышение эффективности муниципального управления муниципального образования Казахское сельское поселение"</t>
  </si>
  <si>
    <t>Расходы на выплаты по оплате труда председателя муниципального образования Казахское сельское поселение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</si>
  <si>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поселение""</t>
  </si>
  <si>
    <t>Расходы на выплаты по оплате труда работников Администрации МО «Казахское сельское поселение»</t>
  </si>
  <si>
    <t>Расходы на обеспечение функций Администрации МО «Казахское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</si>
  <si>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"Казахское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</si>
  <si>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Казахского сельского поселения "Комплексное развитие территории сельского поселения"</t>
  </si>
  <si>
    <t>01 3 0000</t>
  </si>
  <si>
    <t>Уплата прочих налогов, сборов и иных платежей</t>
  </si>
  <si>
    <t xml:space="preserve">01 3 21 00000 </t>
  </si>
  <si>
    <t>01 3 21 00110</t>
  </si>
  <si>
    <t>01 3 21 00190</t>
  </si>
  <si>
    <t>Ведомственная структура расходов бюджета муниципального образования Казахское сельское поселение на 2018-2019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</si>
  <si>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2017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</si>
  <si>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2018-2019 года</t>
  </si>
  <si>
    <t>242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</si>
  <si>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к решению "О внесении изменений в решение 
сельского Совета депутатов муниципального
 образования  Казахское сельское поселение
№ 15-3/2 от 31 мая 2017 г. «О бюджете
 муниципального образования Казахское 
сельское поселение на 2016 год» 28.12.2016 г. № 13-1 с изменением от 23 марта 2017г. № 14-3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</si>
  <si>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к решению "О внесении изменений в решение 
сельского Совета депутатов муниципального
 образования  Казахское сельское поселение
№ 15-3/2 от 31 мая 2017 г. «О бюджете
 муниципального образования Казахское 
сельское поселение на 2016 год» 28.12.2016 г. № 13-1 с изменением от 23 марта 2017г. № 14-3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</si>
  <si>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к решению "О внесении изменений в решение 
сельского Совета депутатов муниципального
 образования  Казахское сельское поселение
№ 15-3/2 от 31 мая 2017 г. «О бюджете
 муниципального образования Казахское 
сельское поселение на 2016 год» 28.12.2016 г. № 13-1 с изменением от 23 марта 2017г. № 14-3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</si>
  <si>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к решению "О внесении изменений в решение 
сельского Совета депутатов муниципального
 образования  Казахское сельское поселение
№ 15-3/2 от 31 мая 2017 г. «О бюджете
 муниципального образования Казахское 
сельское поселение на 2016 год» 28.12.2016 г. № 13-1 с изменением от 23 марта 2017г. № 14-3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</si>
  <si>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к решению "О внесении изменений в решение 
сельского Совета депутатов муниципального
 образования  Казахское сельское поселение
№ 15-3/2 от 31 мая 2017 г. «О бюджете
 муниципального образования Казахское 
сельское поселение на 2016 год» 28.12.2016 г. № 13-1 с изменением от 23 марта 2017г. № 14-3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</si>
  <si>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к решению "О внесении изменений в решение 
сельского Совета депутатов муниципального
 образования  Казахское сельское поселение
№ 15-3/2 от 31 мая 2017 г. «О бюджете
 муниципального образования Казахское 
сельское поселение на 2016 год» 28.12.2016 г. № 13-1 с изменением от 23 марта 2017г. № 14-3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</si>
</sst>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_-* #,##0\ _₽_-;\-* #,##0\ _₽_-;_-* &quot;-&quot;??\ _₽_-;_-@_-"/>
  </numFmts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6" fillId="0" borderId="0" applyNumberFormat="0" applyFont="0" applyFill="0" applyBorder="0" applyAlignment="0" applyProtection="0">
      <alignment vertical="top"/>
    </xf>
    <xf numFmtId="0" fontId="2" fillId="0" borderId="0"/>
    <xf numFmtId="0" fontId="17" fillId="0" borderId="0">
      <alignment vertical="top"/>
    </xf>
    <xf numFmtId="0" fontId="26" fillId="0" borderId="0"/>
    <xf numFmtId="0" fontId="26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/>
    <xf numFmtId="0" fontId="15" fillId="0" borderId="0" xfId="0" applyFont="1"/>
    <xf numFmtId="0" fontId="4" fillId="0" borderId="0" xfId="0" applyFont="1"/>
    <xf numFmtId="0" fontId="15" fillId="0" borderId="0" xfId="0" applyFont="1" applyFill="1"/>
    <xf numFmtId="0" fontId="4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/>
    <xf numFmtId="1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right" wrapText="1"/>
    </xf>
    <xf numFmtId="43" fontId="8" fillId="0" borderId="0" xfId="0" applyNumberFormat="1" applyFont="1" applyAlignment="1">
      <alignment horizontal="right" wrapText="1"/>
    </xf>
    <xf numFmtId="43" fontId="10" fillId="0" borderId="0" xfId="0" applyNumberFormat="1" applyFo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2" xfId="0" applyFont="1" applyFill="1" applyBorder="1" applyAlignment="1"/>
    <xf numFmtId="4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 shrinkToFit="1"/>
    </xf>
    <xf numFmtId="165" fontId="8" fillId="3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12" fillId="0" borderId="1" xfId="5" applyFont="1" applyFill="1" applyBorder="1" applyAlignment="1">
      <alignment horizontal="justify" vertical="justify" wrapText="1"/>
    </xf>
    <xf numFmtId="49" fontId="12" fillId="0" borderId="1" xfId="5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justify" vertical="center"/>
    </xf>
    <xf numFmtId="166" fontId="8" fillId="0" borderId="1" xfId="0" applyNumberFormat="1" applyFont="1" applyFill="1" applyBorder="1" applyAlignment="1">
      <alignment horizontal="center" vertical="top" wrapText="1"/>
    </xf>
    <xf numFmtId="166" fontId="12" fillId="0" borderId="0" xfId="0" applyNumberFormat="1" applyFont="1"/>
    <xf numFmtId="43" fontId="12" fillId="0" borderId="0" xfId="0" applyNumberFormat="1" applyFont="1" applyAlignment="1">
      <alignment horizontal="center" vertical="top" wrapText="1"/>
    </xf>
    <xf numFmtId="43" fontId="12" fillId="0" borderId="0" xfId="0" applyNumberFormat="1" applyFont="1"/>
    <xf numFmtId="43" fontId="22" fillId="0" borderId="0" xfId="0" applyNumberFormat="1" applyFont="1" applyAlignment="1">
      <alignment horizontal="center" vertical="top" wrapText="1"/>
    </xf>
    <xf numFmtId="43" fontId="22" fillId="0" borderId="0" xfId="0" applyNumberFormat="1" applyFont="1"/>
    <xf numFmtId="49" fontId="8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" fontId="8" fillId="0" borderId="1" xfId="1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167" fontId="8" fillId="0" borderId="1" xfId="8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43" fontId="10" fillId="0" borderId="1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Border="1"/>
    <xf numFmtId="43" fontId="8" fillId="0" borderId="1" xfId="0" applyNumberFormat="1" applyFont="1" applyBorder="1" applyAlignment="1">
      <alignment horizontal="center" vertical="center"/>
    </xf>
    <xf numFmtId="43" fontId="8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 shrinkToFit="1"/>
    </xf>
    <xf numFmtId="49" fontId="22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vertical="top" wrapText="1"/>
    </xf>
    <xf numFmtId="43" fontId="10" fillId="0" borderId="1" xfId="0" applyNumberFormat="1" applyFont="1" applyFill="1" applyBorder="1" applyAlignment="1">
      <alignment horizontal="right" vertical="top" wrapText="1"/>
    </xf>
    <xf numFmtId="43" fontId="10" fillId="2" borderId="1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justify" vertical="center" wrapText="1"/>
    </xf>
    <xf numFmtId="165" fontId="10" fillId="3" borderId="1" xfId="0" applyNumberFormat="1" applyFont="1" applyFill="1" applyBorder="1" applyAlignment="1">
      <alignment horizontal="center" vertical="top" wrapText="1"/>
    </xf>
    <xf numFmtId="43" fontId="10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/>
    <xf numFmtId="2" fontId="8" fillId="0" borderId="1" xfId="0" applyNumberFormat="1" applyFont="1" applyBorder="1"/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19" fillId="0" borderId="0" xfId="0" applyFont="1" applyFill="1" applyAlignment="1"/>
    <xf numFmtId="0" fontId="8" fillId="0" borderId="1" xfId="0" applyFont="1" applyFill="1" applyBorder="1" applyAlignment="1">
      <alignment horizontal="left" vertical="top" wrapText="1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09"/>
  <sheetViews>
    <sheetView zoomScale="90" zoomScaleNormal="90" zoomScaleSheetLayoutView="100" workbookViewId="0">
      <selection activeCell="A3" sqref="A3:C3"/>
    </sheetView>
  </sheetViews>
  <sheetFormatPr defaultRowHeight="12.75"/>
  <cols>
    <col min="1" max="1" width="89" style="4" customWidth="1"/>
    <col min="2" max="2" width="13.5703125" style="3" customWidth="1"/>
    <col min="3" max="3" width="24.5703125" style="2" customWidth="1"/>
  </cols>
  <sheetData>
    <row r="1" spans="1:5" ht="92.25" customHeight="1">
      <c r="A1" s="103" t="s">
        <v>217</v>
      </c>
      <c r="B1" s="103"/>
      <c r="C1" s="103"/>
    </row>
    <row r="2" spans="1:5" ht="12" customHeight="1">
      <c r="C2" s="7"/>
    </row>
    <row r="3" spans="1:5" ht="64.5" customHeight="1">
      <c r="A3" s="102" t="s">
        <v>196</v>
      </c>
      <c r="B3" s="102"/>
      <c r="C3" s="102"/>
      <c r="D3" s="6"/>
      <c r="E3" s="1"/>
    </row>
    <row r="4" spans="1:5" s="5" customFormat="1" ht="15.75">
      <c r="A4" s="6"/>
      <c r="B4" s="15"/>
      <c r="C4" s="73" t="s">
        <v>107</v>
      </c>
      <c r="D4" s="6"/>
      <c r="E4" s="1"/>
    </row>
    <row r="5" spans="1:5" s="24" customFormat="1" ht="72" customHeight="1">
      <c r="A5" s="28" t="s">
        <v>33</v>
      </c>
      <c r="B5" s="28" t="s">
        <v>108</v>
      </c>
      <c r="C5" s="74" t="s">
        <v>39</v>
      </c>
    </row>
    <row r="6" spans="1:5" s="24" customFormat="1" ht="18">
      <c r="A6" s="28">
        <v>1</v>
      </c>
      <c r="B6" s="75">
        <v>2</v>
      </c>
      <c r="C6" s="28">
        <v>3</v>
      </c>
    </row>
    <row r="7" spans="1:5" s="20" customFormat="1" ht="18">
      <c r="A7" s="76" t="s">
        <v>32</v>
      </c>
      <c r="B7" s="72" t="s">
        <v>40</v>
      </c>
      <c r="C7" s="88">
        <f>'Приложение 8'!J7</f>
        <v>2461.9146043999999</v>
      </c>
    </row>
    <row r="8" spans="1:5" s="20" customFormat="1" ht="25.5">
      <c r="A8" s="76" t="s">
        <v>31</v>
      </c>
      <c r="B8" s="72" t="s">
        <v>95</v>
      </c>
      <c r="C8" s="88">
        <f>'Приложение 8'!J8</f>
        <v>779.37121000000002</v>
      </c>
    </row>
    <row r="9" spans="1:5" s="20" customFormat="1" ht="25.5">
      <c r="A9" s="76" t="s">
        <v>30</v>
      </c>
      <c r="B9" s="72" t="s">
        <v>41</v>
      </c>
      <c r="C9" s="88">
        <f>'Приложение 8'!J14</f>
        <v>470.72221999999999</v>
      </c>
    </row>
    <row r="10" spans="1:5" s="20" customFormat="1" ht="25.5">
      <c r="A10" s="76" t="s">
        <v>29</v>
      </c>
      <c r="B10" s="72" t="s">
        <v>42</v>
      </c>
      <c r="C10" s="88">
        <f>'Приложение 8'!J20</f>
        <v>1201.8211744</v>
      </c>
    </row>
    <row r="11" spans="1:5" s="20" customFormat="1" ht="18">
      <c r="A11" s="76" t="s">
        <v>194</v>
      </c>
      <c r="B11" s="72" t="s">
        <v>195</v>
      </c>
      <c r="C11" s="88">
        <f>'Приложение 8'!J33</f>
        <v>10</v>
      </c>
    </row>
    <row r="12" spans="1:5" s="20" customFormat="1" ht="18">
      <c r="A12" s="76" t="s">
        <v>27</v>
      </c>
      <c r="B12" s="72" t="s">
        <v>43</v>
      </c>
      <c r="C12" s="89">
        <f>'Приложение 8'!J36</f>
        <v>100.1</v>
      </c>
    </row>
    <row r="13" spans="1:5" s="20" customFormat="1" ht="18">
      <c r="A13" s="76" t="s">
        <v>44</v>
      </c>
      <c r="B13" s="72" t="s">
        <v>45</v>
      </c>
      <c r="C13" s="89">
        <f>'Приложение 8'!J37</f>
        <v>100.1</v>
      </c>
    </row>
    <row r="14" spans="1:5" s="20" customFormat="1" ht="18" hidden="1">
      <c r="A14" s="76" t="s">
        <v>26</v>
      </c>
      <c r="B14" s="72" t="s">
        <v>46</v>
      </c>
      <c r="C14" s="29"/>
    </row>
    <row r="15" spans="1:5" s="20" customFormat="1" ht="18" hidden="1">
      <c r="A15" s="76" t="s">
        <v>25</v>
      </c>
      <c r="B15" s="72" t="s">
        <v>47</v>
      </c>
      <c r="C15" s="29"/>
    </row>
    <row r="16" spans="1:5" s="20" customFormat="1" ht="18" hidden="1">
      <c r="A16" s="76" t="s">
        <v>96</v>
      </c>
      <c r="B16" s="72" t="s">
        <v>97</v>
      </c>
      <c r="C16" s="29"/>
    </row>
    <row r="17" spans="1:3" s="20" customFormat="1" ht="25.5" hidden="1">
      <c r="A17" s="76" t="s">
        <v>98</v>
      </c>
      <c r="B17" s="72" t="s">
        <v>48</v>
      </c>
      <c r="C17" s="29"/>
    </row>
    <row r="18" spans="1:3" s="20" customFormat="1" ht="18" hidden="1">
      <c r="A18" s="76" t="s">
        <v>24</v>
      </c>
      <c r="B18" s="72" t="s">
        <v>49</v>
      </c>
      <c r="C18" s="29"/>
    </row>
    <row r="19" spans="1:3" s="20" customFormat="1" ht="18" hidden="1">
      <c r="A19" s="76" t="s">
        <v>23</v>
      </c>
      <c r="B19" s="72" t="s">
        <v>50</v>
      </c>
      <c r="C19" s="30" t="e">
        <f>C20</f>
        <v>#REF!</v>
      </c>
    </row>
    <row r="20" spans="1:3" s="20" customFormat="1" ht="18" hidden="1">
      <c r="A20" s="76" t="s">
        <v>22</v>
      </c>
      <c r="B20" s="72" t="s">
        <v>51</v>
      </c>
      <c r="C20" s="30" t="e">
        <f>#REF!</f>
        <v>#REF!</v>
      </c>
    </row>
    <row r="21" spans="1:3" s="20" customFormat="1" ht="18" hidden="1">
      <c r="A21" s="76" t="s">
        <v>52</v>
      </c>
      <c r="B21" s="72" t="s">
        <v>53</v>
      </c>
      <c r="C21" s="29"/>
    </row>
    <row r="22" spans="1:3" s="20" customFormat="1" ht="18" hidden="1">
      <c r="A22" s="76" t="s">
        <v>54</v>
      </c>
      <c r="B22" s="72" t="s">
        <v>55</v>
      </c>
      <c r="C22" s="29"/>
    </row>
    <row r="23" spans="1:3" s="20" customFormat="1" ht="18" hidden="1">
      <c r="A23" s="76" t="s">
        <v>56</v>
      </c>
      <c r="B23" s="72" t="s">
        <v>57</v>
      </c>
      <c r="C23" s="29"/>
    </row>
    <row r="24" spans="1:3" s="20" customFormat="1" ht="18" hidden="1">
      <c r="A24" s="76" t="s">
        <v>20</v>
      </c>
      <c r="B24" s="72" t="s">
        <v>58</v>
      </c>
      <c r="C24" s="29"/>
    </row>
    <row r="25" spans="1:3" s="20" customFormat="1" ht="18">
      <c r="A25" s="76" t="s">
        <v>19</v>
      </c>
      <c r="B25" s="72" t="s">
        <v>59</v>
      </c>
      <c r="C25" s="88">
        <f>'Приложение 8'!J42</f>
        <v>0</v>
      </c>
    </row>
    <row r="26" spans="1:3" s="20" customFormat="1" ht="18" hidden="1">
      <c r="A26" s="76" t="s">
        <v>18</v>
      </c>
      <c r="B26" s="72" t="s">
        <v>60</v>
      </c>
      <c r="C26" s="29"/>
    </row>
    <row r="27" spans="1:3" s="20" customFormat="1" ht="18">
      <c r="A27" s="76" t="s">
        <v>17</v>
      </c>
      <c r="B27" s="72" t="s">
        <v>61</v>
      </c>
      <c r="C27" s="30">
        <v>0</v>
      </c>
    </row>
    <row r="28" spans="1:3" s="20" customFormat="1" ht="18">
      <c r="A28" s="76" t="s">
        <v>16</v>
      </c>
      <c r="B28" s="72" t="s">
        <v>62</v>
      </c>
      <c r="C28" s="88">
        <f>'Приложение 8'!J42</f>
        <v>0</v>
      </c>
    </row>
    <row r="29" spans="1:3" s="20" customFormat="1" ht="18" hidden="1">
      <c r="A29" s="76" t="s">
        <v>15</v>
      </c>
      <c r="B29" s="72" t="s">
        <v>63</v>
      </c>
      <c r="C29" s="29"/>
    </row>
    <row r="30" spans="1:3" s="20" customFormat="1" ht="18" hidden="1">
      <c r="A30" s="76" t="s">
        <v>64</v>
      </c>
      <c r="B30" s="72" t="s">
        <v>65</v>
      </c>
      <c r="C30" s="29"/>
    </row>
    <row r="31" spans="1:3" s="20" customFormat="1" ht="18" hidden="1">
      <c r="A31" s="76" t="s">
        <v>66</v>
      </c>
      <c r="B31" s="72" t="s">
        <v>67</v>
      </c>
      <c r="C31" s="29"/>
    </row>
    <row r="32" spans="1:3" s="20" customFormat="1" ht="18">
      <c r="A32" s="76" t="s">
        <v>14</v>
      </c>
      <c r="B32" s="72" t="s">
        <v>68</v>
      </c>
      <c r="C32" s="89">
        <f>'Приложение 8'!J46</f>
        <v>281.96102000000002</v>
      </c>
    </row>
    <row r="33" spans="1:3" s="20" customFormat="1" ht="18" hidden="1">
      <c r="A33" s="76" t="s">
        <v>13</v>
      </c>
      <c r="B33" s="72" t="s">
        <v>69</v>
      </c>
      <c r="C33" s="29"/>
    </row>
    <row r="34" spans="1:3" s="20" customFormat="1" ht="18" hidden="1">
      <c r="A34" s="76" t="s">
        <v>12</v>
      </c>
      <c r="B34" s="72" t="s">
        <v>70</v>
      </c>
      <c r="C34" s="29"/>
    </row>
    <row r="35" spans="1:3" s="20" customFormat="1" ht="18" hidden="1">
      <c r="A35" s="76" t="s">
        <v>11</v>
      </c>
      <c r="B35" s="72" t="s">
        <v>71</v>
      </c>
      <c r="C35" s="29"/>
    </row>
    <row r="36" spans="1:3" s="20" customFormat="1" ht="18">
      <c r="A36" s="76" t="s">
        <v>10</v>
      </c>
      <c r="B36" s="72" t="s">
        <v>72</v>
      </c>
      <c r="C36" s="89">
        <f>'Приложение 8'!J48</f>
        <v>281.96102000000002</v>
      </c>
    </row>
    <row r="37" spans="1:3" s="20" customFormat="1" ht="18" hidden="1">
      <c r="A37" s="76" t="s">
        <v>9</v>
      </c>
      <c r="B37" s="72" t="s">
        <v>73</v>
      </c>
      <c r="C37" s="29"/>
    </row>
    <row r="38" spans="1:3" s="20" customFormat="1" ht="18">
      <c r="A38" s="76" t="s">
        <v>99</v>
      </c>
      <c r="B38" s="72" t="s">
        <v>74</v>
      </c>
      <c r="C38" s="89">
        <f>'Приложение 8'!J61</f>
        <v>3057.0393690000001</v>
      </c>
    </row>
    <row r="39" spans="1:3" s="20" customFormat="1" ht="18">
      <c r="A39" s="76" t="s">
        <v>8</v>
      </c>
      <c r="B39" s="72" t="s">
        <v>75</v>
      </c>
      <c r="C39" s="89">
        <f>'Приложение 8'!J63</f>
        <v>2551.318839</v>
      </c>
    </row>
    <row r="40" spans="1:3" s="20" customFormat="1" ht="18" hidden="1">
      <c r="A40" s="76" t="s">
        <v>100</v>
      </c>
      <c r="B40" s="72" t="s">
        <v>76</v>
      </c>
      <c r="C40" s="29"/>
    </row>
    <row r="41" spans="1:3" s="20" customFormat="1" ht="18" hidden="1">
      <c r="A41" s="76" t="s">
        <v>6</v>
      </c>
      <c r="B41" s="72" t="s">
        <v>77</v>
      </c>
      <c r="C41" s="29"/>
    </row>
    <row r="42" spans="1:3" s="20" customFormat="1" ht="18" hidden="1">
      <c r="A42" s="76" t="s">
        <v>101</v>
      </c>
      <c r="B42" s="72" t="s">
        <v>78</v>
      </c>
      <c r="C42" s="29"/>
    </row>
    <row r="43" spans="1:3" s="20" customFormat="1" ht="18" hidden="1">
      <c r="A43" s="76" t="s">
        <v>5</v>
      </c>
      <c r="B43" s="72" t="s">
        <v>79</v>
      </c>
      <c r="C43" s="29"/>
    </row>
    <row r="44" spans="1:3" s="20" customFormat="1" ht="18" hidden="1">
      <c r="A44" s="76" t="s">
        <v>4</v>
      </c>
      <c r="B44" s="72" t="s">
        <v>80</v>
      </c>
      <c r="C44" s="29"/>
    </row>
    <row r="45" spans="1:3" s="20" customFormat="1" ht="18" hidden="1">
      <c r="A45" s="76" t="s">
        <v>3</v>
      </c>
      <c r="B45" s="72" t="s">
        <v>81</v>
      </c>
      <c r="C45" s="29"/>
    </row>
    <row r="46" spans="1:3" s="20" customFormat="1" ht="18" hidden="1">
      <c r="A46" s="76" t="s">
        <v>2</v>
      </c>
      <c r="B46" s="72" t="s">
        <v>82</v>
      </c>
      <c r="C46" s="29"/>
    </row>
    <row r="47" spans="1:3" s="20" customFormat="1" ht="18">
      <c r="A47" s="44" t="s">
        <v>140</v>
      </c>
      <c r="B47" s="42" t="s">
        <v>145</v>
      </c>
      <c r="C47" s="77">
        <f>'Приложение 8'!J71</f>
        <v>0</v>
      </c>
    </row>
    <row r="48" spans="1:3" s="20" customFormat="1" ht="18" hidden="1">
      <c r="A48" s="76" t="s">
        <v>83</v>
      </c>
      <c r="B48" s="72" t="s">
        <v>84</v>
      </c>
      <c r="C48" s="29"/>
    </row>
    <row r="49" spans="1:3" s="20" customFormat="1" ht="18" hidden="1">
      <c r="A49" s="76" t="s">
        <v>102</v>
      </c>
      <c r="B49" s="72" t="s">
        <v>103</v>
      </c>
      <c r="C49" s="29"/>
    </row>
    <row r="50" spans="1:3" s="20" customFormat="1" ht="18" hidden="1">
      <c r="A50" s="76" t="s">
        <v>7</v>
      </c>
      <c r="B50" s="72" t="s">
        <v>85</v>
      </c>
      <c r="C50" s="29"/>
    </row>
    <row r="51" spans="1:3" s="20" customFormat="1" ht="18" hidden="1">
      <c r="A51" s="76" t="s">
        <v>86</v>
      </c>
      <c r="B51" s="72" t="s">
        <v>87</v>
      </c>
      <c r="C51" s="29"/>
    </row>
    <row r="52" spans="1:3" s="20" customFormat="1" ht="18" hidden="1">
      <c r="A52" s="76" t="s">
        <v>104</v>
      </c>
      <c r="B52" s="72" t="s">
        <v>88</v>
      </c>
      <c r="C52" s="29"/>
    </row>
    <row r="53" spans="1:3" s="20" customFormat="1" ht="25.5" hidden="1">
      <c r="A53" s="76" t="s">
        <v>105</v>
      </c>
      <c r="B53" s="72" t="s">
        <v>89</v>
      </c>
      <c r="C53" s="29"/>
    </row>
    <row r="54" spans="1:3" s="20" customFormat="1" ht="25.5" hidden="1">
      <c r="A54" s="76" t="s">
        <v>90</v>
      </c>
      <c r="B54" s="72" t="s">
        <v>91</v>
      </c>
      <c r="C54" s="29"/>
    </row>
    <row r="55" spans="1:3" s="20" customFormat="1" ht="18" hidden="1">
      <c r="A55" s="76" t="s">
        <v>92</v>
      </c>
      <c r="B55" s="72" t="s">
        <v>93</v>
      </c>
      <c r="C55" s="29"/>
    </row>
    <row r="56" spans="1:3" s="20" customFormat="1" ht="18" hidden="1">
      <c r="A56" s="76" t="s">
        <v>106</v>
      </c>
      <c r="B56" s="72" t="s">
        <v>94</v>
      </c>
      <c r="C56" s="29"/>
    </row>
    <row r="57" spans="1:3" s="20" customFormat="1" ht="18">
      <c r="A57" s="78" t="s">
        <v>1</v>
      </c>
      <c r="B57" s="79"/>
      <c r="C57" s="101">
        <f>C7+C12+C25+C32+C38</f>
        <v>5901.0149934000001</v>
      </c>
    </row>
    <row r="58" spans="1:3" s="20" customFormat="1" ht="18.75">
      <c r="A58" s="22"/>
      <c r="B58" s="23"/>
      <c r="C58" s="21"/>
    </row>
    <row r="59" spans="1:3" s="20" customFormat="1" ht="18.75">
      <c r="A59" s="22"/>
      <c r="B59" s="23"/>
      <c r="C59" s="21"/>
    </row>
    <row r="60" spans="1:3" s="20" customFormat="1" ht="18.75">
      <c r="A60" s="22"/>
      <c r="B60" s="23"/>
      <c r="C60" s="21"/>
    </row>
    <row r="61" spans="1:3" s="20" customFormat="1" ht="18.75">
      <c r="A61" s="22"/>
      <c r="B61" s="23"/>
      <c r="C61" s="21"/>
    </row>
    <row r="62" spans="1:3" s="20" customFormat="1" ht="18.75">
      <c r="A62" s="22"/>
      <c r="B62" s="23"/>
      <c r="C62" s="21"/>
    </row>
    <row r="63" spans="1:3" s="20" customFormat="1" ht="18.75">
      <c r="A63" s="22"/>
      <c r="B63" s="23"/>
      <c r="C63" s="21"/>
    </row>
    <row r="64" spans="1:3" s="20" customFormat="1" ht="18.75">
      <c r="A64" s="22"/>
      <c r="B64" s="23"/>
      <c r="C64" s="21"/>
    </row>
    <row r="65" spans="1:3" s="20" customFormat="1" ht="18.75">
      <c r="A65" s="22"/>
      <c r="B65" s="23"/>
      <c r="C65" s="21"/>
    </row>
    <row r="66" spans="1:3" s="20" customFormat="1" ht="18.75">
      <c r="A66" s="22"/>
      <c r="B66" s="23"/>
      <c r="C66" s="21"/>
    </row>
    <row r="67" spans="1:3" s="20" customFormat="1" ht="18.75">
      <c r="A67" s="22"/>
      <c r="B67" s="23"/>
      <c r="C67" s="21"/>
    </row>
    <row r="68" spans="1:3" s="20" customFormat="1" ht="18.75">
      <c r="A68" s="22"/>
      <c r="B68" s="23"/>
      <c r="C68" s="21"/>
    </row>
    <row r="69" spans="1:3" s="20" customFormat="1" ht="18.75">
      <c r="A69" s="22"/>
      <c r="B69" s="23"/>
      <c r="C69" s="21"/>
    </row>
    <row r="70" spans="1:3" s="20" customFormat="1" ht="18.75">
      <c r="A70" s="22"/>
      <c r="B70" s="23"/>
      <c r="C70" s="21"/>
    </row>
    <row r="71" spans="1:3" s="20" customFormat="1" ht="18.75">
      <c r="A71" s="22"/>
      <c r="B71" s="23"/>
      <c r="C71" s="21"/>
    </row>
    <row r="72" spans="1:3" s="20" customFormat="1" ht="18.75">
      <c r="A72" s="22"/>
      <c r="B72" s="23"/>
      <c r="C72" s="21"/>
    </row>
    <row r="73" spans="1:3" s="20" customFormat="1" ht="18.75">
      <c r="A73" s="22"/>
      <c r="B73" s="23"/>
      <c r="C73" s="21"/>
    </row>
    <row r="74" spans="1:3" s="20" customFormat="1" ht="18.75">
      <c r="A74" s="22"/>
      <c r="B74" s="23"/>
      <c r="C74" s="21"/>
    </row>
    <row r="75" spans="1:3" s="20" customFormat="1" ht="18.75">
      <c r="A75" s="22"/>
      <c r="B75" s="23"/>
      <c r="C75" s="21"/>
    </row>
    <row r="76" spans="1:3" s="20" customFormat="1" ht="18.75">
      <c r="A76" s="22"/>
      <c r="B76" s="23"/>
      <c r="C76" s="21"/>
    </row>
    <row r="77" spans="1:3" s="20" customFormat="1" ht="18.75">
      <c r="A77" s="22"/>
      <c r="B77" s="23"/>
      <c r="C77" s="21"/>
    </row>
    <row r="78" spans="1:3" s="20" customFormat="1" ht="18.75">
      <c r="A78" s="22"/>
      <c r="B78" s="23"/>
      <c r="C78" s="21"/>
    </row>
    <row r="79" spans="1:3" s="20" customFormat="1" ht="18.75">
      <c r="A79" s="22"/>
      <c r="B79" s="23"/>
      <c r="C79" s="21"/>
    </row>
    <row r="80" spans="1:3" s="20" customFormat="1" ht="18.75">
      <c r="A80" s="22"/>
      <c r="B80" s="23"/>
      <c r="C80" s="21"/>
    </row>
    <row r="81" spans="1:3" s="20" customFormat="1" ht="18.75">
      <c r="A81" s="22"/>
      <c r="B81" s="23"/>
      <c r="C81" s="21"/>
    </row>
    <row r="82" spans="1:3" s="20" customFormat="1" ht="18.75">
      <c r="A82" s="22"/>
      <c r="B82" s="23"/>
      <c r="C82" s="21"/>
    </row>
    <row r="83" spans="1:3" s="20" customFormat="1" ht="18.75">
      <c r="A83" s="22"/>
      <c r="B83" s="23"/>
      <c r="C83" s="21"/>
    </row>
    <row r="84" spans="1:3" s="20" customFormat="1" ht="18.75">
      <c r="A84" s="22"/>
      <c r="B84" s="23"/>
      <c r="C84" s="21"/>
    </row>
    <row r="85" spans="1:3" s="20" customFormat="1" ht="18.75">
      <c r="A85" s="22"/>
      <c r="B85" s="23"/>
      <c r="C85" s="21"/>
    </row>
    <row r="86" spans="1:3" s="20" customFormat="1" ht="18.75">
      <c r="A86" s="22"/>
      <c r="B86" s="23"/>
      <c r="C86" s="21"/>
    </row>
    <row r="87" spans="1:3">
      <c r="B87" s="16"/>
    </row>
    <row r="88" spans="1:3">
      <c r="B88" s="16"/>
    </row>
    <row r="89" spans="1:3">
      <c r="B89" s="16"/>
    </row>
    <row r="90" spans="1:3">
      <c r="B90" s="16"/>
    </row>
    <row r="91" spans="1:3">
      <c r="B91" s="16"/>
    </row>
    <row r="92" spans="1:3">
      <c r="B92" s="16"/>
    </row>
    <row r="93" spans="1:3">
      <c r="B93" s="16"/>
    </row>
    <row r="94" spans="1:3">
      <c r="B94" s="16"/>
    </row>
    <row r="95" spans="1:3">
      <c r="B95" s="16"/>
    </row>
    <row r="96" spans="1:3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  <row r="102" spans="2:2">
      <c r="B102" s="16"/>
    </row>
    <row r="103" spans="2:2">
      <c r="B103" s="16"/>
    </row>
    <row r="104" spans="2:2">
      <c r="B104" s="16"/>
    </row>
    <row r="105" spans="2:2">
      <c r="B105" s="16"/>
    </row>
    <row r="106" spans="2:2">
      <c r="B106" s="16"/>
    </row>
    <row r="107" spans="2:2">
      <c r="B107" s="16"/>
    </row>
    <row r="108" spans="2:2">
      <c r="B108" s="16"/>
    </row>
    <row r="109" spans="2:2">
      <c r="B109" s="16"/>
    </row>
  </sheetData>
  <mergeCells count="2">
    <mergeCell ref="A3:C3"/>
    <mergeCell ref="A1:C1"/>
  </mergeCells>
  <phoneticPr fontId="25" type="noConversion"/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4"/>
  <sheetViews>
    <sheetView workbookViewId="0">
      <selection activeCell="A5" sqref="A5"/>
    </sheetView>
  </sheetViews>
  <sheetFormatPr defaultRowHeight="12.75"/>
  <cols>
    <col min="1" max="1" width="84.5703125" style="4" customWidth="1"/>
    <col min="2" max="2" width="14" style="3" customWidth="1"/>
    <col min="3" max="3" width="17.28515625" style="2" customWidth="1"/>
    <col min="4" max="4" width="13" style="2" customWidth="1"/>
    <col min="5" max="16384" width="9.140625" style="2"/>
  </cols>
  <sheetData>
    <row r="1" spans="1:5" ht="143.25" customHeight="1">
      <c r="B1" s="105" t="s">
        <v>218</v>
      </c>
      <c r="C1" s="105"/>
      <c r="D1" s="105"/>
    </row>
    <row r="2" spans="1:5" ht="24" customHeight="1">
      <c r="C2" s="7"/>
    </row>
    <row r="3" spans="1:5" ht="64.5" customHeight="1">
      <c r="A3" s="102" t="s">
        <v>197</v>
      </c>
      <c r="B3" s="102"/>
      <c r="C3" s="102"/>
      <c r="D3" s="6"/>
      <c r="E3" s="17"/>
    </row>
    <row r="4" spans="1:5" s="18" customFormat="1" ht="15.75">
      <c r="A4" s="6"/>
      <c r="B4" s="15"/>
      <c r="C4" s="104" t="s">
        <v>107</v>
      </c>
      <c r="D4" s="104"/>
      <c r="E4" s="17"/>
    </row>
    <row r="5" spans="1:5" s="19" customFormat="1" ht="81" customHeight="1">
      <c r="A5" s="28" t="s">
        <v>33</v>
      </c>
      <c r="B5" s="28" t="s">
        <v>108</v>
      </c>
      <c r="C5" s="28" t="s">
        <v>147</v>
      </c>
      <c r="D5" s="28" t="s">
        <v>148</v>
      </c>
    </row>
    <row r="6" spans="1:5" s="18" customFormat="1" ht="15.75">
      <c r="A6" s="28">
        <v>1</v>
      </c>
      <c r="B6" s="75">
        <v>2</v>
      </c>
      <c r="C6" s="28">
        <v>3</v>
      </c>
      <c r="D6" s="28">
        <v>4</v>
      </c>
    </row>
    <row r="7" spans="1:5" s="21" customFormat="1" ht="18.75">
      <c r="A7" s="76" t="s">
        <v>32</v>
      </c>
      <c r="B7" s="72" t="s">
        <v>40</v>
      </c>
      <c r="C7" s="89">
        <f>'Приложение 9'!J7</f>
        <v>2461.9109699999999</v>
      </c>
      <c r="D7" s="89">
        <f>'Приложение 9'!K7</f>
        <v>2461.9111744000002</v>
      </c>
    </row>
    <row r="8" spans="1:5" s="21" customFormat="1" ht="25.5">
      <c r="A8" s="76" t="s">
        <v>31</v>
      </c>
      <c r="B8" s="72" t="s">
        <v>95</v>
      </c>
      <c r="C8" s="89">
        <f>'Приложение 9'!J8</f>
        <v>779.37</v>
      </c>
      <c r="D8" s="89">
        <f>'Приложение 9'!K8</f>
        <v>779.37</v>
      </c>
    </row>
    <row r="9" spans="1:5" s="21" customFormat="1" ht="25.5">
      <c r="A9" s="76" t="s">
        <v>30</v>
      </c>
      <c r="B9" s="72" t="s">
        <v>41</v>
      </c>
      <c r="C9" s="88">
        <f>'Приложение 9'!J14</f>
        <v>470.72</v>
      </c>
      <c r="D9" s="88">
        <f>'Приложение 9'!K14</f>
        <v>470.72</v>
      </c>
    </row>
    <row r="10" spans="1:5" s="21" customFormat="1" ht="25.5">
      <c r="A10" s="76" t="s">
        <v>29</v>
      </c>
      <c r="B10" s="72" t="s">
        <v>42</v>
      </c>
      <c r="C10" s="89">
        <f>'Приложение 9'!J20</f>
        <v>1201.82097</v>
      </c>
      <c r="D10" s="89">
        <f>'Приложение 9'!K20</f>
        <v>1201.8211744</v>
      </c>
    </row>
    <row r="11" spans="1:5" s="21" customFormat="1" ht="18.75">
      <c r="A11" s="76" t="s">
        <v>194</v>
      </c>
      <c r="B11" s="72" t="s">
        <v>195</v>
      </c>
      <c r="C11" s="89">
        <f>'Приложение 9'!J33</f>
        <v>10</v>
      </c>
      <c r="D11" s="89">
        <f>'Приложение 9'!K33</f>
        <v>10</v>
      </c>
    </row>
    <row r="12" spans="1:5" s="21" customFormat="1" ht="18.75">
      <c r="A12" s="76" t="s">
        <v>27</v>
      </c>
      <c r="B12" s="72" t="s">
        <v>43</v>
      </c>
      <c r="C12" s="89">
        <f>'Приложение 9'!J37</f>
        <v>100.1</v>
      </c>
      <c r="D12" s="89">
        <f>'Приложение 9'!K37</f>
        <v>100.1</v>
      </c>
    </row>
    <row r="13" spans="1:5" s="21" customFormat="1" ht="18.75">
      <c r="A13" s="76" t="s">
        <v>44</v>
      </c>
      <c r="B13" s="72" t="s">
        <v>45</v>
      </c>
      <c r="C13" s="89">
        <f>'Приложение 9'!J37</f>
        <v>100.1</v>
      </c>
      <c r="D13" s="89">
        <f>'Приложение 9'!K37</f>
        <v>100.1</v>
      </c>
    </row>
    <row r="14" spans="1:5" s="21" customFormat="1" ht="18.75" hidden="1">
      <c r="A14" s="76" t="s">
        <v>26</v>
      </c>
      <c r="B14" s="72" t="s">
        <v>46</v>
      </c>
      <c r="C14" s="29"/>
      <c r="D14" s="29"/>
    </row>
    <row r="15" spans="1:5" s="21" customFormat="1" ht="25.5" hidden="1">
      <c r="A15" s="76" t="s">
        <v>98</v>
      </c>
      <c r="B15" s="72" t="s">
        <v>48</v>
      </c>
      <c r="C15" s="29"/>
      <c r="D15" s="29"/>
    </row>
    <row r="16" spans="1:5" s="21" customFormat="1" ht="18.75" hidden="1">
      <c r="A16" s="76" t="s">
        <v>24</v>
      </c>
      <c r="B16" s="72" t="s">
        <v>49</v>
      </c>
      <c r="C16" s="29"/>
      <c r="D16" s="29"/>
    </row>
    <row r="17" spans="1:4" s="21" customFormat="1" ht="18.75" hidden="1">
      <c r="A17" s="76" t="s">
        <v>23</v>
      </c>
      <c r="B17" s="72" t="s">
        <v>50</v>
      </c>
      <c r="C17" s="30" t="e">
        <f>C18+C19</f>
        <v>#REF!</v>
      </c>
      <c r="D17" s="30" t="e">
        <f>D18+D19</f>
        <v>#REF!</v>
      </c>
    </row>
    <row r="18" spans="1:4" s="21" customFormat="1" ht="18.75" hidden="1">
      <c r="A18" s="76" t="s">
        <v>22</v>
      </c>
      <c r="B18" s="72" t="s">
        <v>51</v>
      </c>
      <c r="C18" s="30" t="e">
        <f>#REF!</f>
        <v>#REF!</v>
      </c>
      <c r="D18" s="30" t="e">
        <f>#REF!</f>
        <v>#REF!</v>
      </c>
    </row>
    <row r="19" spans="1:4" s="21" customFormat="1" ht="18.75" hidden="1">
      <c r="A19" s="76" t="s">
        <v>21</v>
      </c>
      <c r="B19" s="72" t="s">
        <v>146</v>
      </c>
      <c r="C19" s="30" t="e">
        <f>#REF!</f>
        <v>#REF!</v>
      </c>
      <c r="D19" s="30" t="e">
        <f>#REF!</f>
        <v>#REF!</v>
      </c>
    </row>
    <row r="20" spans="1:4" s="21" customFormat="1" ht="18.75" hidden="1">
      <c r="A20" s="76" t="s">
        <v>54</v>
      </c>
      <c r="B20" s="72" t="s">
        <v>55</v>
      </c>
      <c r="C20" s="29"/>
      <c r="D20" s="29"/>
    </row>
    <row r="21" spans="1:4" s="21" customFormat="1" ht="18.75" hidden="1">
      <c r="A21" s="76" t="s">
        <v>56</v>
      </c>
      <c r="B21" s="72" t="s">
        <v>57</v>
      </c>
      <c r="C21" s="29"/>
      <c r="D21" s="29"/>
    </row>
    <row r="22" spans="1:4" s="21" customFormat="1" ht="18.75" hidden="1">
      <c r="A22" s="76" t="s">
        <v>20</v>
      </c>
      <c r="B22" s="72" t="s">
        <v>58</v>
      </c>
      <c r="C22" s="29"/>
      <c r="D22" s="29"/>
    </row>
    <row r="23" spans="1:4" s="21" customFormat="1" ht="18.75">
      <c r="A23" s="76" t="s">
        <v>19</v>
      </c>
      <c r="B23" s="72" t="s">
        <v>59</v>
      </c>
      <c r="C23" s="89">
        <f>'Приложение 9'!J42</f>
        <v>0</v>
      </c>
      <c r="D23" s="89">
        <f>'Приложение 9'!K42</f>
        <v>0</v>
      </c>
    </row>
    <row r="24" spans="1:4" s="21" customFormat="1" ht="18.75" hidden="1">
      <c r="A24" s="76" t="s">
        <v>18</v>
      </c>
      <c r="B24" s="72" t="s">
        <v>60</v>
      </c>
      <c r="C24" s="29"/>
      <c r="D24" s="29"/>
    </row>
    <row r="25" spans="1:4" s="21" customFormat="1" ht="18.75" hidden="1">
      <c r="A25" s="76" t="s">
        <v>17</v>
      </c>
      <c r="B25" s="72" t="s">
        <v>61</v>
      </c>
      <c r="C25" s="30"/>
      <c r="D25" s="30"/>
    </row>
    <row r="26" spans="1:4" s="21" customFormat="1" ht="18.75">
      <c r="A26" s="76" t="s">
        <v>16</v>
      </c>
      <c r="B26" s="72" t="s">
        <v>62</v>
      </c>
      <c r="C26" s="88">
        <f>'Приложение 9'!J43</f>
        <v>0</v>
      </c>
      <c r="D26" s="88">
        <f>'Приложение 9'!K43</f>
        <v>0</v>
      </c>
    </row>
    <row r="27" spans="1:4" s="21" customFormat="1" ht="18.75" hidden="1">
      <c r="A27" s="76" t="s">
        <v>15</v>
      </c>
      <c r="B27" s="72" t="s">
        <v>63</v>
      </c>
      <c r="C27" s="29"/>
      <c r="D27" s="29"/>
    </row>
    <row r="28" spans="1:4" s="21" customFormat="1" ht="18.75" hidden="1">
      <c r="A28" s="76" t="s">
        <v>64</v>
      </c>
      <c r="B28" s="72" t="s">
        <v>65</v>
      </c>
      <c r="C28" s="29"/>
      <c r="D28" s="29"/>
    </row>
    <row r="29" spans="1:4" s="21" customFormat="1" ht="18.75" hidden="1">
      <c r="A29" s="76" t="s">
        <v>66</v>
      </c>
      <c r="B29" s="72" t="s">
        <v>67</v>
      </c>
      <c r="C29" s="29"/>
      <c r="D29" s="29"/>
    </row>
    <row r="30" spans="1:4" s="21" customFormat="1" ht="18.75">
      <c r="A30" s="76" t="s">
        <v>14</v>
      </c>
      <c r="B30" s="72" t="s">
        <v>68</v>
      </c>
      <c r="C30" s="89">
        <f>'Приложение 9'!J46</f>
        <v>281.96000000000004</v>
      </c>
      <c r="D30" s="89">
        <f>'Приложение 9'!K46</f>
        <v>281.96000000000004</v>
      </c>
    </row>
    <row r="31" spans="1:4" s="21" customFormat="1" ht="18.75" hidden="1">
      <c r="A31" s="76" t="s">
        <v>13</v>
      </c>
      <c r="B31" s="72" t="s">
        <v>69</v>
      </c>
      <c r="C31" s="29"/>
      <c r="D31" s="29"/>
    </row>
    <row r="32" spans="1:4" s="21" customFormat="1" ht="18.75" hidden="1">
      <c r="A32" s="76" t="s">
        <v>12</v>
      </c>
      <c r="B32" s="72" t="s">
        <v>70</v>
      </c>
      <c r="C32" s="29"/>
      <c r="D32" s="29"/>
    </row>
    <row r="33" spans="1:4" s="21" customFormat="1" ht="18.75" hidden="1">
      <c r="A33" s="76" t="s">
        <v>11</v>
      </c>
      <c r="B33" s="72" t="s">
        <v>71</v>
      </c>
      <c r="C33" s="29"/>
      <c r="D33" s="29"/>
    </row>
    <row r="34" spans="1:4" s="21" customFormat="1" ht="18.75">
      <c r="A34" s="76" t="s">
        <v>10</v>
      </c>
      <c r="B34" s="72" t="s">
        <v>72</v>
      </c>
      <c r="C34" s="89">
        <f>'Приложение 9'!J47</f>
        <v>281.96000000000004</v>
      </c>
      <c r="D34" s="89">
        <f>'Приложение 9'!K47</f>
        <v>281.96000000000004</v>
      </c>
    </row>
    <row r="35" spans="1:4" s="21" customFormat="1" ht="18.75" hidden="1">
      <c r="A35" s="76" t="s">
        <v>9</v>
      </c>
      <c r="B35" s="72" t="s">
        <v>73</v>
      </c>
      <c r="C35" s="29"/>
      <c r="D35" s="29"/>
    </row>
    <row r="36" spans="1:4" s="21" customFormat="1" ht="18.75">
      <c r="A36" s="76" t="s">
        <v>99</v>
      </c>
      <c r="B36" s="72" t="s">
        <v>74</v>
      </c>
      <c r="C36" s="89">
        <f>'Приложение 9'!J55</f>
        <v>2749.108839</v>
      </c>
      <c r="D36" s="89">
        <f>'Приложение 9'!K55</f>
        <v>2613.398839</v>
      </c>
    </row>
    <row r="37" spans="1:4" s="21" customFormat="1" ht="18.75">
      <c r="A37" s="76" t="s">
        <v>8</v>
      </c>
      <c r="B37" s="72" t="s">
        <v>75</v>
      </c>
      <c r="C37" s="89">
        <f>'Приложение 9'!J56</f>
        <v>2749.108839</v>
      </c>
      <c r="D37" s="89">
        <f>'Приложение 9'!K56</f>
        <v>2613.398839</v>
      </c>
    </row>
    <row r="38" spans="1:4" s="21" customFormat="1" ht="18.75" hidden="1">
      <c r="A38" s="76" t="s">
        <v>100</v>
      </c>
      <c r="B38" s="72" t="s">
        <v>76</v>
      </c>
      <c r="C38" s="29"/>
      <c r="D38" s="29"/>
    </row>
    <row r="39" spans="1:4" s="21" customFormat="1" ht="18.75" hidden="1">
      <c r="A39" s="76" t="s">
        <v>6</v>
      </c>
      <c r="B39" s="72" t="s">
        <v>77</v>
      </c>
      <c r="C39" s="29"/>
      <c r="D39" s="29"/>
    </row>
    <row r="40" spans="1:4" s="21" customFormat="1" ht="18.75" hidden="1">
      <c r="A40" s="76" t="s">
        <v>101</v>
      </c>
      <c r="B40" s="72" t="s">
        <v>78</v>
      </c>
      <c r="C40" s="29"/>
      <c r="D40" s="29"/>
    </row>
    <row r="41" spans="1:4" s="21" customFormat="1" ht="18.75" hidden="1">
      <c r="A41" s="76" t="s">
        <v>5</v>
      </c>
      <c r="B41" s="72" t="s">
        <v>79</v>
      </c>
      <c r="C41" s="29"/>
      <c r="D41" s="29"/>
    </row>
    <row r="42" spans="1:4" s="21" customFormat="1" ht="18.75" hidden="1">
      <c r="A42" s="76" t="s">
        <v>4</v>
      </c>
      <c r="B42" s="72" t="s">
        <v>80</v>
      </c>
      <c r="C42" s="29"/>
      <c r="D42" s="29"/>
    </row>
    <row r="43" spans="1:4" s="21" customFormat="1" ht="18.75" hidden="1">
      <c r="A43" s="76" t="s">
        <v>3</v>
      </c>
      <c r="B43" s="72" t="s">
        <v>81</v>
      </c>
      <c r="C43" s="29"/>
      <c r="D43" s="29"/>
    </row>
    <row r="44" spans="1:4" s="21" customFormat="1" ht="18.75" hidden="1">
      <c r="A44" s="76" t="s">
        <v>2</v>
      </c>
      <c r="B44" s="72" t="s">
        <v>82</v>
      </c>
      <c r="C44" s="29"/>
      <c r="D44" s="29"/>
    </row>
    <row r="45" spans="1:4" s="21" customFormat="1" ht="18.75">
      <c r="A45" s="44" t="s">
        <v>140</v>
      </c>
      <c r="B45" s="42" t="s">
        <v>145</v>
      </c>
      <c r="C45" s="89">
        <f>'Приложение 9'!J71</f>
        <v>140.72</v>
      </c>
      <c r="D45" s="89">
        <f>'Приложение 9'!K71</f>
        <v>281.43</v>
      </c>
    </row>
    <row r="46" spans="1:4" s="21" customFormat="1" ht="18.75" hidden="1">
      <c r="A46" s="76" t="s">
        <v>83</v>
      </c>
      <c r="B46" s="72" t="s">
        <v>84</v>
      </c>
      <c r="C46" s="29"/>
      <c r="D46" s="29"/>
    </row>
    <row r="47" spans="1:4" s="21" customFormat="1" ht="18.75" hidden="1">
      <c r="A47" s="76" t="s">
        <v>102</v>
      </c>
      <c r="B47" s="72" t="s">
        <v>103</v>
      </c>
      <c r="C47" s="29"/>
      <c r="D47" s="29"/>
    </row>
    <row r="48" spans="1:4" s="21" customFormat="1" ht="18.75" hidden="1">
      <c r="A48" s="76" t="s">
        <v>7</v>
      </c>
      <c r="B48" s="72" t="s">
        <v>85</v>
      </c>
      <c r="C48" s="29"/>
      <c r="D48" s="29"/>
    </row>
    <row r="49" spans="1:4" s="21" customFormat="1" ht="18.75" hidden="1">
      <c r="A49" s="76" t="s">
        <v>86</v>
      </c>
      <c r="B49" s="72" t="s">
        <v>87</v>
      </c>
      <c r="C49" s="29"/>
      <c r="D49" s="29"/>
    </row>
    <row r="50" spans="1:4" s="21" customFormat="1" ht="18.75" hidden="1">
      <c r="A50" s="76" t="s">
        <v>104</v>
      </c>
      <c r="B50" s="72" t="s">
        <v>88</v>
      </c>
      <c r="C50" s="29"/>
      <c r="D50" s="29"/>
    </row>
    <row r="51" spans="1:4" s="21" customFormat="1" ht="25.5" hidden="1">
      <c r="A51" s="76" t="s">
        <v>105</v>
      </c>
      <c r="B51" s="72" t="s">
        <v>89</v>
      </c>
      <c r="C51" s="29"/>
      <c r="D51" s="29"/>
    </row>
    <row r="52" spans="1:4" s="21" customFormat="1" ht="25.5" hidden="1">
      <c r="A52" s="76" t="s">
        <v>90</v>
      </c>
      <c r="B52" s="72" t="s">
        <v>91</v>
      </c>
      <c r="C52" s="29"/>
      <c r="D52" s="29"/>
    </row>
    <row r="53" spans="1:4" s="21" customFormat="1" ht="18.75" hidden="1">
      <c r="A53" s="76" t="s">
        <v>92</v>
      </c>
      <c r="B53" s="72" t="s">
        <v>93</v>
      </c>
      <c r="C53" s="29"/>
      <c r="D53" s="29"/>
    </row>
    <row r="54" spans="1:4" s="21" customFormat="1" ht="18.75" hidden="1">
      <c r="A54" s="76" t="s">
        <v>106</v>
      </c>
      <c r="B54" s="72" t="s">
        <v>94</v>
      </c>
      <c r="C54" s="29"/>
      <c r="D54" s="29"/>
    </row>
    <row r="55" spans="1:4" s="21" customFormat="1" ht="18.75">
      <c r="A55" s="78" t="s">
        <v>1</v>
      </c>
      <c r="B55" s="79"/>
      <c r="C55" s="80">
        <f>C7+C12+C23+C30+C36+C45</f>
        <v>5733.7998090000001</v>
      </c>
      <c r="D55" s="80">
        <f>D7+D12+D23+D30+D36+D45</f>
        <v>5738.8000134000004</v>
      </c>
    </row>
    <row r="56" spans="1:4" s="21" customFormat="1" ht="18.75">
      <c r="A56" s="32"/>
      <c r="B56" s="33"/>
      <c r="C56" s="34"/>
      <c r="D56" s="34"/>
    </row>
    <row r="57" spans="1:4" s="21" customFormat="1" ht="18.75">
      <c r="A57" s="32"/>
      <c r="B57" s="33"/>
      <c r="C57" s="34"/>
      <c r="D57" s="34"/>
    </row>
    <row r="58" spans="1:4" s="21" customFormat="1" ht="18.75">
      <c r="A58" s="32"/>
      <c r="B58" s="33"/>
      <c r="C58" s="34"/>
      <c r="D58" s="34"/>
    </row>
    <row r="59" spans="1:4" s="21" customFormat="1" ht="18.75">
      <c r="A59" s="32"/>
      <c r="B59" s="33"/>
      <c r="C59" s="34"/>
      <c r="D59" s="34"/>
    </row>
    <row r="60" spans="1:4" s="21" customFormat="1" ht="18.75">
      <c r="A60" s="32"/>
      <c r="B60" s="33"/>
      <c r="C60" s="34"/>
      <c r="D60" s="34"/>
    </row>
    <row r="61" spans="1:4" s="21" customFormat="1" ht="18.75">
      <c r="A61" s="32"/>
      <c r="B61" s="33"/>
      <c r="C61" s="34"/>
      <c r="D61" s="34"/>
    </row>
    <row r="62" spans="1:4" s="21" customFormat="1" ht="18.75">
      <c r="A62" s="35"/>
      <c r="B62" s="36"/>
      <c r="C62" s="34"/>
      <c r="D62" s="34"/>
    </row>
    <row r="63" spans="1:4">
      <c r="B63" s="16"/>
    </row>
    <row r="64" spans="1:4">
      <c r="B64" s="16"/>
    </row>
    <row r="65" spans="2:2">
      <c r="B65" s="16"/>
    </row>
    <row r="66" spans="2:2">
      <c r="B66" s="16"/>
    </row>
    <row r="67" spans="2:2">
      <c r="B67" s="16"/>
    </row>
    <row r="68" spans="2:2">
      <c r="B68" s="16"/>
    </row>
    <row r="69" spans="2:2">
      <c r="B69" s="16"/>
    </row>
    <row r="70" spans="2:2">
      <c r="B70" s="16"/>
    </row>
    <row r="71" spans="2:2">
      <c r="B71" s="16"/>
    </row>
    <row r="72" spans="2:2">
      <c r="B72" s="16"/>
    </row>
    <row r="73" spans="2:2">
      <c r="B73" s="16"/>
    </row>
    <row r="74" spans="2:2">
      <c r="B74" s="16"/>
    </row>
    <row r="75" spans="2:2">
      <c r="B75" s="16"/>
    </row>
    <row r="76" spans="2:2">
      <c r="B76" s="16"/>
    </row>
    <row r="77" spans="2:2">
      <c r="B77" s="16"/>
    </row>
    <row r="78" spans="2:2">
      <c r="B78" s="16"/>
    </row>
    <row r="79" spans="2:2">
      <c r="B79" s="16"/>
    </row>
    <row r="80" spans="2:2">
      <c r="B80" s="16"/>
    </row>
    <row r="81" spans="2:2">
      <c r="B81" s="16"/>
    </row>
    <row r="82" spans="2:2">
      <c r="B82" s="16"/>
    </row>
    <row r="83" spans="2:2">
      <c r="B83" s="16"/>
    </row>
    <row r="84" spans="2:2">
      <c r="B84" s="16"/>
    </row>
    <row r="85" spans="2:2">
      <c r="B85" s="16"/>
    </row>
    <row r="86" spans="2:2">
      <c r="B86" s="16"/>
    </row>
    <row r="87" spans="2:2">
      <c r="B87" s="16"/>
    </row>
    <row r="88" spans="2:2">
      <c r="B88" s="16"/>
    </row>
    <row r="89" spans="2:2">
      <c r="B89" s="16"/>
    </row>
    <row r="90" spans="2:2">
      <c r="B90" s="16"/>
    </row>
    <row r="91" spans="2:2">
      <c r="B91" s="16"/>
    </row>
    <row r="92" spans="2:2">
      <c r="B92" s="16"/>
    </row>
    <row r="93" spans="2:2">
      <c r="B93" s="16"/>
    </row>
    <row r="94" spans="2:2">
      <c r="B94" s="16"/>
    </row>
    <row r="95" spans="2:2">
      <c r="B95" s="16"/>
    </row>
    <row r="96" spans="2:2">
      <c r="B96" s="16"/>
    </row>
    <row r="97" spans="2:2">
      <c r="B97" s="16"/>
    </row>
    <row r="98" spans="2:2">
      <c r="B98" s="16"/>
    </row>
    <row r="99" spans="2:2">
      <c r="B99" s="16"/>
    </row>
    <row r="100" spans="2:2">
      <c r="B100" s="16"/>
    </row>
    <row r="101" spans="2:2">
      <c r="B101" s="16"/>
    </row>
    <row r="102" spans="2:2">
      <c r="B102" s="16"/>
    </row>
    <row r="103" spans="2:2">
      <c r="B103" s="16"/>
    </row>
    <row r="104" spans="2:2">
      <c r="B104" s="16"/>
    </row>
    <row r="105" spans="2:2">
      <c r="B105" s="16"/>
    </row>
    <row r="106" spans="2:2">
      <c r="B106" s="16"/>
    </row>
    <row r="107" spans="2:2">
      <c r="B107" s="16"/>
    </row>
    <row r="108" spans="2:2">
      <c r="B108" s="16"/>
    </row>
    <row r="109" spans="2:2">
      <c r="B109" s="16"/>
    </row>
    <row r="110" spans="2:2">
      <c r="B110" s="16"/>
    </row>
    <row r="111" spans="2:2">
      <c r="B111" s="16"/>
    </row>
    <row r="112" spans="2:2">
      <c r="B112" s="16"/>
    </row>
    <row r="113" spans="2:2">
      <c r="B113" s="16"/>
    </row>
    <row r="114" spans="2:2">
      <c r="B114" s="16"/>
    </row>
  </sheetData>
  <mergeCells count="3">
    <mergeCell ref="A3:C3"/>
    <mergeCell ref="C4:D4"/>
    <mergeCell ref="B1:D1"/>
  </mergeCells>
  <phoneticPr fontId="25" type="noConversion"/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0"/>
  <sheetViews>
    <sheetView topLeftCell="A10" workbookViewId="0">
      <selection activeCell="A8" sqref="A8"/>
    </sheetView>
  </sheetViews>
  <sheetFormatPr defaultColWidth="36" defaultRowHeight="12.75"/>
  <cols>
    <col min="1" max="1" width="57.7109375" style="8" customWidth="1"/>
    <col min="2" max="2" width="8.42578125" style="8" customWidth="1"/>
    <col min="3" max="3" width="7.42578125" style="10" customWidth="1"/>
    <col min="4" max="4" width="6.7109375" style="10" customWidth="1"/>
    <col min="5" max="5" width="16.42578125" style="10" customWidth="1"/>
    <col min="6" max="6" width="8.85546875" style="10" customWidth="1"/>
    <col min="7" max="7" width="10.7109375" style="10" hidden="1" customWidth="1"/>
    <col min="8" max="8" width="15.42578125" style="69" hidden="1" customWidth="1"/>
    <col min="9" max="9" width="16.140625" style="68" hidden="1" customWidth="1"/>
    <col min="10" max="10" width="17.140625" style="69" customWidth="1"/>
    <col min="11" max="11" width="9.140625" style="11" hidden="1" customWidth="1"/>
    <col min="12" max="254" width="9.140625" style="11" customWidth="1"/>
    <col min="255" max="255" width="3.5703125" style="11" customWidth="1"/>
    <col min="256" max="16384" width="36" style="11"/>
  </cols>
  <sheetData>
    <row r="1" spans="1:13" ht="172.5" customHeight="1">
      <c r="A1" s="4"/>
      <c r="B1" s="4"/>
      <c r="C1" s="4"/>
      <c r="F1" s="103" t="s">
        <v>219</v>
      </c>
      <c r="G1" s="103"/>
      <c r="H1" s="103"/>
      <c r="I1" s="103"/>
      <c r="J1" s="103"/>
      <c r="K1" s="103"/>
      <c r="L1" s="106"/>
      <c r="M1" s="106"/>
    </row>
    <row r="2" spans="1:13" ht="16.5" customHeight="1">
      <c r="B2" s="9"/>
      <c r="G2" s="45"/>
      <c r="H2" s="46"/>
      <c r="I2" s="46"/>
      <c r="J2" s="46"/>
    </row>
    <row r="3" spans="1:13" s="13" customFormat="1" ht="47.25" customHeight="1">
      <c r="A3" s="107" t="s">
        <v>198</v>
      </c>
      <c r="B3" s="107"/>
      <c r="C3" s="107"/>
      <c r="D3" s="107"/>
      <c r="E3" s="107"/>
      <c r="F3" s="107"/>
      <c r="G3" s="107"/>
      <c r="H3" s="107"/>
      <c r="I3" s="108"/>
      <c r="J3" s="47"/>
    </row>
    <row r="4" spans="1:13" s="12" customFormat="1" ht="15.75">
      <c r="A4" s="48"/>
      <c r="B4" s="48"/>
      <c r="C4" s="48"/>
      <c r="D4" s="48"/>
      <c r="E4" s="49"/>
      <c r="F4" s="50"/>
      <c r="G4" s="50"/>
      <c r="H4" s="50"/>
      <c r="I4" s="50"/>
      <c r="J4" s="81" t="s">
        <v>192</v>
      </c>
    </row>
    <row r="5" spans="1:13" s="26" customFormat="1" ht="81.75" customHeight="1">
      <c r="A5" s="31" t="s">
        <v>34</v>
      </c>
      <c r="B5" s="31"/>
      <c r="C5" s="37" t="s">
        <v>109</v>
      </c>
      <c r="D5" s="37" t="s">
        <v>110</v>
      </c>
      <c r="E5" s="37" t="s">
        <v>111</v>
      </c>
      <c r="F5" s="37" t="s">
        <v>112</v>
      </c>
      <c r="G5" s="38" t="s">
        <v>0</v>
      </c>
      <c r="H5" s="51" t="s">
        <v>162</v>
      </c>
      <c r="I5" s="51" t="s">
        <v>0</v>
      </c>
      <c r="J5" s="53" t="s">
        <v>39</v>
      </c>
    </row>
    <row r="6" spans="1:13" s="25" customFormat="1">
      <c r="A6" s="52">
        <v>1</v>
      </c>
      <c r="B6" s="52">
        <v>2</v>
      </c>
      <c r="C6" s="37" t="s">
        <v>35</v>
      </c>
      <c r="D6" s="37" t="s">
        <v>36</v>
      </c>
      <c r="E6" s="37" t="s">
        <v>37</v>
      </c>
      <c r="F6" s="37" t="s">
        <v>38</v>
      </c>
      <c r="G6" s="52">
        <v>7</v>
      </c>
      <c r="H6" s="53">
        <v>8</v>
      </c>
      <c r="I6" s="53">
        <v>7</v>
      </c>
      <c r="J6" s="82">
        <v>7</v>
      </c>
    </row>
    <row r="7" spans="1:13" s="12" customFormat="1">
      <c r="A7" s="83" t="s">
        <v>113</v>
      </c>
      <c r="B7" s="84" t="s">
        <v>114</v>
      </c>
      <c r="C7" s="84" t="s">
        <v>115</v>
      </c>
      <c r="D7" s="84" t="s">
        <v>150</v>
      </c>
      <c r="E7" s="84" t="s">
        <v>149</v>
      </c>
      <c r="F7" s="85"/>
      <c r="G7" s="86" t="e">
        <f>G8+G20+G33</f>
        <v>#REF!</v>
      </c>
      <c r="H7" s="87" t="e">
        <f>H8+H20+H33+H14</f>
        <v>#REF!</v>
      </c>
      <c r="I7" s="87" t="e">
        <f>J7-H7</f>
        <v>#REF!</v>
      </c>
      <c r="J7" s="99">
        <f>J8+J20+J33+J14</f>
        <v>2461.9146043999999</v>
      </c>
    </row>
    <row r="8" spans="1:13" s="14" customFormat="1" ht="34.5" customHeight="1">
      <c r="A8" s="40" t="s">
        <v>116</v>
      </c>
      <c r="B8" s="37" t="s">
        <v>114</v>
      </c>
      <c r="C8" s="37" t="s">
        <v>115</v>
      </c>
      <c r="D8" s="37" t="s">
        <v>117</v>
      </c>
      <c r="E8" s="37" t="s">
        <v>149</v>
      </c>
      <c r="F8" s="38" t="s">
        <v>144</v>
      </c>
      <c r="G8" s="39" t="e">
        <f>#REF!+G9</f>
        <v>#REF!</v>
      </c>
      <c r="H8" s="51">
        <v>660</v>
      </c>
      <c r="I8" s="51">
        <f t="shared" ref="I8:I50" si="0">J8-H8</f>
        <v>119.37121000000002</v>
      </c>
      <c r="J8" s="51">
        <f>J9</f>
        <v>779.37121000000002</v>
      </c>
    </row>
    <row r="9" spans="1:13" s="12" customFormat="1" ht="50.25" customHeight="1">
      <c r="A9" s="41" t="s">
        <v>199</v>
      </c>
      <c r="B9" s="42" t="s">
        <v>114</v>
      </c>
      <c r="C9" s="42" t="s">
        <v>115</v>
      </c>
      <c r="D9" s="42" t="s">
        <v>117</v>
      </c>
      <c r="E9" s="42" t="s">
        <v>151</v>
      </c>
      <c r="F9" s="42" t="s">
        <v>144</v>
      </c>
      <c r="G9" s="39">
        <f>G10</f>
        <v>500</v>
      </c>
      <c r="H9" s="51">
        <f>H10</f>
        <v>0</v>
      </c>
      <c r="I9" s="51">
        <f t="shared" si="0"/>
        <v>779.37121000000002</v>
      </c>
      <c r="J9" s="51">
        <f>J10</f>
        <v>779.37121000000002</v>
      </c>
    </row>
    <row r="10" spans="1:13" s="12" customFormat="1" ht="17.25" customHeight="1">
      <c r="A10" s="41" t="s">
        <v>120</v>
      </c>
      <c r="B10" s="42" t="s">
        <v>114</v>
      </c>
      <c r="C10" s="42" t="s">
        <v>115</v>
      </c>
      <c r="D10" s="42" t="s">
        <v>117</v>
      </c>
      <c r="E10" s="42" t="s">
        <v>163</v>
      </c>
      <c r="F10" s="42"/>
      <c r="G10" s="39">
        <f>G12+G13</f>
        <v>500</v>
      </c>
      <c r="H10" s="51"/>
      <c r="I10" s="51">
        <f t="shared" si="0"/>
        <v>779.37121000000002</v>
      </c>
      <c r="J10" s="51">
        <f>J12+J13</f>
        <v>779.37121000000002</v>
      </c>
    </row>
    <row r="11" spans="1:13" s="12" customFormat="1" ht="25.5">
      <c r="A11" s="41" t="s">
        <v>200</v>
      </c>
      <c r="B11" s="42" t="s">
        <v>114</v>
      </c>
      <c r="C11" s="42" t="s">
        <v>115</v>
      </c>
      <c r="D11" s="42" t="s">
        <v>117</v>
      </c>
      <c r="E11" s="42" t="s">
        <v>164</v>
      </c>
      <c r="F11" s="42"/>
      <c r="G11" s="55"/>
      <c r="H11" s="51"/>
      <c r="I11" s="51">
        <f t="shared" si="0"/>
        <v>779.37121000000002</v>
      </c>
      <c r="J11" s="51">
        <f>J12+J13</f>
        <v>779.37121000000002</v>
      </c>
    </row>
    <row r="12" spans="1:13" s="12" customFormat="1">
      <c r="A12" s="41" t="s">
        <v>165</v>
      </c>
      <c r="B12" s="42" t="s">
        <v>114</v>
      </c>
      <c r="C12" s="42" t="s">
        <v>115</v>
      </c>
      <c r="D12" s="42" t="s">
        <v>117</v>
      </c>
      <c r="E12" s="42" t="s">
        <v>164</v>
      </c>
      <c r="F12" s="42" t="s">
        <v>119</v>
      </c>
      <c r="G12" s="55">
        <v>500</v>
      </c>
      <c r="H12" s="51"/>
      <c r="I12" s="51">
        <f t="shared" si="0"/>
        <v>598.59540000000004</v>
      </c>
      <c r="J12" s="51">
        <v>598.59540000000004</v>
      </c>
      <c r="M12" s="11"/>
    </row>
    <row r="13" spans="1:13" s="12" customFormat="1">
      <c r="A13" s="41" t="s">
        <v>166</v>
      </c>
      <c r="B13" s="42" t="s">
        <v>114</v>
      </c>
      <c r="C13" s="42" t="s">
        <v>115</v>
      </c>
      <c r="D13" s="42" t="s">
        <v>117</v>
      </c>
      <c r="E13" s="42" t="s">
        <v>164</v>
      </c>
      <c r="F13" s="42" t="s">
        <v>152</v>
      </c>
      <c r="G13" s="55"/>
      <c r="H13" s="51"/>
      <c r="I13" s="51">
        <f t="shared" si="0"/>
        <v>180.77581000000001</v>
      </c>
      <c r="J13" s="51">
        <v>180.77581000000001</v>
      </c>
      <c r="M13" s="11"/>
    </row>
    <row r="14" spans="1:13" s="27" customFormat="1" ht="38.25">
      <c r="A14" s="56" t="s">
        <v>30</v>
      </c>
      <c r="B14" s="42" t="s">
        <v>114</v>
      </c>
      <c r="C14" s="57" t="s">
        <v>121</v>
      </c>
      <c r="D14" s="57" t="s">
        <v>122</v>
      </c>
      <c r="E14" s="57" t="s">
        <v>149</v>
      </c>
      <c r="F14" s="57" t="s">
        <v>144</v>
      </c>
      <c r="G14" s="39"/>
      <c r="H14" s="51" t="e">
        <f>#REF!</f>
        <v>#REF!</v>
      </c>
      <c r="I14" s="51">
        <f>J1</f>
        <v>0</v>
      </c>
      <c r="J14" s="51">
        <f>J15</f>
        <v>470.72221999999999</v>
      </c>
      <c r="K14" s="12"/>
    </row>
    <row r="15" spans="1:13" s="27" customFormat="1" ht="42.75" customHeight="1">
      <c r="A15" s="56" t="s">
        <v>201</v>
      </c>
      <c r="B15" s="42" t="s">
        <v>114</v>
      </c>
      <c r="C15" s="59" t="s">
        <v>115</v>
      </c>
      <c r="D15" s="59" t="s">
        <v>122</v>
      </c>
      <c r="E15" s="60" t="s">
        <v>151</v>
      </c>
      <c r="F15" s="43" t="s">
        <v>150</v>
      </c>
      <c r="G15" s="39"/>
      <c r="H15" s="51"/>
      <c r="I15" s="51"/>
      <c r="J15" s="51">
        <f>J16</f>
        <v>470.72221999999999</v>
      </c>
      <c r="K15" s="12"/>
    </row>
    <row r="16" spans="1:13" s="27" customFormat="1" ht="30" customHeight="1">
      <c r="A16" s="58" t="s">
        <v>123</v>
      </c>
      <c r="B16" s="42" t="s">
        <v>114</v>
      </c>
      <c r="C16" s="59" t="s">
        <v>115</v>
      </c>
      <c r="D16" s="59" t="s">
        <v>122</v>
      </c>
      <c r="E16" s="60" t="s">
        <v>163</v>
      </c>
      <c r="F16" s="43"/>
      <c r="G16" s="39"/>
      <c r="H16" s="51"/>
      <c r="I16" s="51"/>
      <c r="J16" s="51">
        <f>J17</f>
        <v>470.72221999999999</v>
      </c>
      <c r="K16" s="12"/>
    </row>
    <row r="17" spans="1:11" s="27" customFormat="1" ht="40.5" customHeight="1">
      <c r="A17" s="58" t="s">
        <v>202</v>
      </c>
      <c r="B17" s="42" t="s">
        <v>114</v>
      </c>
      <c r="C17" s="59" t="s">
        <v>115</v>
      </c>
      <c r="D17" s="59" t="s">
        <v>122</v>
      </c>
      <c r="E17" s="60" t="s">
        <v>163</v>
      </c>
      <c r="F17" s="43"/>
      <c r="G17" s="39"/>
      <c r="H17" s="51"/>
      <c r="I17" s="51"/>
      <c r="J17" s="51">
        <f>J18+J19</f>
        <v>470.72221999999999</v>
      </c>
      <c r="K17" s="12"/>
    </row>
    <row r="18" spans="1:11" s="27" customFormat="1" ht="40.5" customHeight="1">
      <c r="A18" s="58" t="s">
        <v>165</v>
      </c>
      <c r="B18" s="42" t="s">
        <v>114</v>
      </c>
      <c r="C18" s="59" t="s">
        <v>115</v>
      </c>
      <c r="D18" s="59" t="s">
        <v>122</v>
      </c>
      <c r="E18" s="60" t="s">
        <v>190</v>
      </c>
      <c r="F18" s="43" t="s">
        <v>119</v>
      </c>
      <c r="G18" s="39"/>
      <c r="H18" s="51"/>
      <c r="I18" s="51"/>
      <c r="J18" s="51">
        <v>361.5378</v>
      </c>
      <c r="K18" s="12"/>
    </row>
    <row r="19" spans="1:11" s="27" customFormat="1" ht="40.5" customHeight="1">
      <c r="A19" s="58" t="s">
        <v>191</v>
      </c>
      <c r="B19" s="42" t="s">
        <v>114</v>
      </c>
      <c r="C19" s="59" t="s">
        <v>115</v>
      </c>
      <c r="D19" s="59" t="s">
        <v>122</v>
      </c>
      <c r="E19" s="60" t="s">
        <v>190</v>
      </c>
      <c r="F19" s="43" t="s">
        <v>152</v>
      </c>
      <c r="G19" s="39"/>
      <c r="H19" s="51"/>
      <c r="I19" s="51"/>
      <c r="J19" s="51">
        <v>109.18442</v>
      </c>
      <c r="K19" s="12"/>
    </row>
    <row r="20" spans="1:11" s="27" customFormat="1" ht="54" customHeight="1">
      <c r="A20" s="41" t="s">
        <v>29</v>
      </c>
      <c r="B20" s="42" t="s">
        <v>114</v>
      </c>
      <c r="C20" s="42" t="s">
        <v>115</v>
      </c>
      <c r="D20" s="42" t="s">
        <v>125</v>
      </c>
      <c r="E20" s="42"/>
      <c r="F20" s="42"/>
      <c r="G20" s="39" t="e">
        <f>#REF!+#REF!</f>
        <v>#REF!</v>
      </c>
      <c r="H20" s="51" t="e">
        <f>#REF!</f>
        <v>#REF!</v>
      </c>
      <c r="I20" s="51" t="e">
        <f t="shared" si="0"/>
        <v>#REF!</v>
      </c>
      <c r="J20" s="51">
        <f>J21</f>
        <v>1201.8211744</v>
      </c>
    </row>
    <row r="21" spans="1:11" ht="35.25" customHeight="1">
      <c r="A21" s="54" t="s">
        <v>167</v>
      </c>
      <c r="B21" s="42" t="s">
        <v>114</v>
      </c>
      <c r="C21" s="42" t="s">
        <v>115</v>
      </c>
      <c r="D21" s="42" t="s">
        <v>125</v>
      </c>
      <c r="E21" s="42" t="s">
        <v>168</v>
      </c>
      <c r="F21" s="42"/>
      <c r="G21" s="55"/>
      <c r="H21" s="51"/>
      <c r="I21" s="51">
        <f t="shared" si="0"/>
        <v>1201.8211744</v>
      </c>
      <c r="J21" s="51">
        <f>J22</f>
        <v>1201.8211744</v>
      </c>
    </row>
    <row r="22" spans="1:11" ht="51">
      <c r="A22" s="41" t="s">
        <v>203</v>
      </c>
      <c r="B22" s="42" t="s">
        <v>114</v>
      </c>
      <c r="C22" s="42" t="s">
        <v>115</v>
      </c>
      <c r="D22" s="42" t="s">
        <v>125</v>
      </c>
      <c r="E22" s="42" t="s">
        <v>153</v>
      </c>
      <c r="F22" s="42"/>
      <c r="G22" s="55"/>
      <c r="H22" s="51"/>
      <c r="I22" s="51">
        <f t="shared" si="0"/>
        <v>1201.8211744</v>
      </c>
      <c r="J22" s="51">
        <f>J23+J26</f>
        <v>1201.8211744</v>
      </c>
    </row>
    <row r="23" spans="1:11" ht="25.5">
      <c r="A23" s="62" t="s">
        <v>204</v>
      </c>
      <c r="B23" s="42" t="s">
        <v>114</v>
      </c>
      <c r="C23" s="42" t="s">
        <v>115</v>
      </c>
      <c r="D23" s="42" t="s">
        <v>125</v>
      </c>
      <c r="E23" s="42" t="s">
        <v>154</v>
      </c>
      <c r="F23" s="42"/>
      <c r="G23" s="55"/>
      <c r="H23" s="51"/>
      <c r="I23" s="51">
        <f t="shared" si="0"/>
        <v>1055.8011744</v>
      </c>
      <c r="J23" s="51">
        <f>J24+J25</f>
        <v>1055.8011744</v>
      </c>
    </row>
    <row r="24" spans="1:11">
      <c r="A24" s="62" t="s">
        <v>165</v>
      </c>
      <c r="B24" s="42" t="s">
        <v>114</v>
      </c>
      <c r="C24" s="42" t="s">
        <v>115</v>
      </c>
      <c r="D24" s="42" t="s">
        <v>125</v>
      </c>
      <c r="E24" s="42" t="s">
        <v>154</v>
      </c>
      <c r="F24" s="63" t="s">
        <v>119</v>
      </c>
      <c r="G24" s="55"/>
      <c r="H24" s="51"/>
      <c r="I24" s="51">
        <f t="shared" si="0"/>
        <v>810.90719999999999</v>
      </c>
      <c r="J24" s="51">
        <v>810.90719999999999</v>
      </c>
    </row>
    <row r="25" spans="1:11" ht="38.25">
      <c r="A25" s="62" t="s">
        <v>169</v>
      </c>
      <c r="B25" s="42" t="s">
        <v>114</v>
      </c>
      <c r="C25" s="42" t="s">
        <v>115</v>
      </c>
      <c r="D25" s="42" t="s">
        <v>125</v>
      </c>
      <c r="E25" s="42" t="s">
        <v>154</v>
      </c>
      <c r="F25" s="63" t="s">
        <v>152</v>
      </c>
      <c r="G25" s="55"/>
      <c r="H25" s="51"/>
      <c r="I25" s="51">
        <f t="shared" si="0"/>
        <v>244.89397439999999</v>
      </c>
      <c r="J25" s="51">
        <v>244.89397439999999</v>
      </c>
    </row>
    <row r="26" spans="1:11" ht="25.5">
      <c r="A26" s="62" t="s">
        <v>205</v>
      </c>
      <c r="B26" s="42" t="s">
        <v>114</v>
      </c>
      <c r="C26" s="42" t="s">
        <v>115</v>
      </c>
      <c r="D26" s="42" t="s">
        <v>125</v>
      </c>
      <c r="E26" s="42" t="s">
        <v>155</v>
      </c>
      <c r="F26" s="42"/>
      <c r="G26" s="55"/>
      <c r="H26" s="51"/>
      <c r="I26" s="51">
        <f t="shared" si="0"/>
        <v>146.01999999999998</v>
      </c>
      <c r="J26" s="51">
        <f>J27++J28+J29+J30+J31+J32</f>
        <v>146.01999999999998</v>
      </c>
    </row>
    <row r="27" spans="1:11" ht="25.5">
      <c r="A27" s="62" t="s">
        <v>170</v>
      </c>
      <c r="B27" s="42" t="s">
        <v>114</v>
      </c>
      <c r="C27" s="42" t="s">
        <v>115</v>
      </c>
      <c r="D27" s="42" t="s">
        <v>125</v>
      </c>
      <c r="E27" s="42" t="s">
        <v>155</v>
      </c>
      <c r="F27" s="64" t="s">
        <v>124</v>
      </c>
      <c r="G27" s="55"/>
      <c r="H27" s="51"/>
      <c r="I27" s="51">
        <f t="shared" si="0"/>
        <v>1.8</v>
      </c>
      <c r="J27" s="51">
        <v>1.8</v>
      </c>
    </row>
    <row r="28" spans="1:11" ht="25.5">
      <c r="A28" s="62" t="s">
        <v>133</v>
      </c>
      <c r="B28" s="42" t="s">
        <v>114</v>
      </c>
      <c r="C28" s="42" t="s">
        <v>115</v>
      </c>
      <c r="D28" s="42" t="s">
        <v>125</v>
      </c>
      <c r="E28" s="42" t="s">
        <v>155</v>
      </c>
      <c r="F28" s="64" t="s">
        <v>216</v>
      </c>
      <c r="G28" s="55"/>
      <c r="H28" s="51"/>
      <c r="I28" s="51">
        <f t="shared" si="0"/>
        <v>15.6</v>
      </c>
      <c r="J28" s="51">
        <v>15.6</v>
      </c>
    </row>
    <row r="29" spans="1:11" ht="25.5">
      <c r="A29" s="62" t="s">
        <v>133</v>
      </c>
      <c r="B29" s="42" t="s">
        <v>114</v>
      </c>
      <c r="C29" s="42" t="s">
        <v>115</v>
      </c>
      <c r="D29" s="42" t="s">
        <v>125</v>
      </c>
      <c r="E29" s="42" t="s">
        <v>155</v>
      </c>
      <c r="F29" s="64">
        <v>244</v>
      </c>
      <c r="G29" s="55"/>
      <c r="H29" s="51"/>
      <c r="I29" s="51">
        <f t="shared" si="0"/>
        <v>106.8</v>
      </c>
      <c r="J29" s="51">
        <f>106.8</f>
        <v>106.8</v>
      </c>
    </row>
    <row r="30" spans="1:11" ht="76.5">
      <c r="A30" s="62" t="s">
        <v>171</v>
      </c>
      <c r="B30" s="42" t="s">
        <v>114</v>
      </c>
      <c r="C30" s="42" t="s">
        <v>115</v>
      </c>
      <c r="D30" s="42" t="s">
        <v>125</v>
      </c>
      <c r="E30" s="42" t="s">
        <v>155</v>
      </c>
      <c r="F30" s="63" t="s">
        <v>172</v>
      </c>
      <c r="G30" s="55"/>
      <c r="H30" s="51"/>
      <c r="I30" s="51">
        <f t="shared" si="0"/>
        <v>0</v>
      </c>
      <c r="J30" s="51"/>
    </row>
    <row r="31" spans="1:11">
      <c r="A31" s="62" t="s">
        <v>128</v>
      </c>
      <c r="B31" s="42" t="s">
        <v>114</v>
      </c>
      <c r="C31" s="42" t="s">
        <v>115</v>
      </c>
      <c r="D31" s="42" t="s">
        <v>125</v>
      </c>
      <c r="E31" s="42" t="s">
        <v>155</v>
      </c>
      <c r="F31" s="63" t="s">
        <v>129</v>
      </c>
      <c r="G31" s="55"/>
      <c r="H31" s="51"/>
      <c r="I31" s="51">
        <f t="shared" si="0"/>
        <v>15</v>
      </c>
      <c r="J31" s="51">
        <v>15</v>
      </c>
    </row>
    <row r="32" spans="1:11">
      <c r="A32" s="62" t="s">
        <v>173</v>
      </c>
      <c r="B32" s="42" t="s">
        <v>114</v>
      </c>
      <c r="C32" s="42" t="s">
        <v>115</v>
      </c>
      <c r="D32" s="42" t="s">
        <v>125</v>
      </c>
      <c r="E32" s="42" t="s">
        <v>155</v>
      </c>
      <c r="F32" s="63" t="s">
        <v>130</v>
      </c>
      <c r="G32" s="55"/>
      <c r="H32" s="51"/>
      <c r="I32" s="51">
        <f t="shared" si="0"/>
        <v>6.82</v>
      </c>
      <c r="J32" s="51">
        <v>6.82</v>
      </c>
    </row>
    <row r="33" spans="1:11">
      <c r="A33" s="54" t="s">
        <v>28</v>
      </c>
      <c r="B33" s="42" t="s">
        <v>114</v>
      </c>
      <c r="C33" s="42" t="s">
        <v>115</v>
      </c>
      <c r="D33" s="42" t="s">
        <v>131</v>
      </c>
      <c r="E33" s="42"/>
      <c r="F33" s="42"/>
      <c r="G33" s="39" t="e">
        <f>#REF!</f>
        <v>#REF!</v>
      </c>
      <c r="H33" s="51"/>
      <c r="I33" s="51">
        <f t="shared" si="0"/>
        <v>10</v>
      </c>
      <c r="J33" s="51">
        <f>J34</f>
        <v>10</v>
      </c>
    </row>
    <row r="34" spans="1:11" ht="38.25">
      <c r="A34" s="54" t="s">
        <v>174</v>
      </c>
      <c r="B34" s="42" t="s">
        <v>114</v>
      </c>
      <c r="C34" s="42" t="s">
        <v>115</v>
      </c>
      <c r="D34" s="42" t="s">
        <v>131</v>
      </c>
      <c r="E34" s="42" t="s">
        <v>175</v>
      </c>
      <c r="F34" s="42"/>
      <c r="G34" s="39"/>
      <c r="H34" s="51"/>
      <c r="I34" s="51">
        <f t="shared" si="0"/>
        <v>10</v>
      </c>
      <c r="J34" s="51">
        <f>J35</f>
        <v>10</v>
      </c>
    </row>
    <row r="35" spans="1:11" ht="25.5">
      <c r="A35" s="65" t="s">
        <v>133</v>
      </c>
      <c r="B35" s="42" t="s">
        <v>114</v>
      </c>
      <c r="C35" s="42" t="s">
        <v>115</v>
      </c>
      <c r="D35" s="42" t="s">
        <v>131</v>
      </c>
      <c r="E35" s="42" t="s">
        <v>175</v>
      </c>
      <c r="F35" s="37" t="s">
        <v>127</v>
      </c>
      <c r="G35" s="39"/>
      <c r="H35" s="51"/>
      <c r="I35" s="51">
        <f t="shared" si="0"/>
        <v>10</v>
      </c>
      <c r="J35" s="51">
        <v>10</v>
      </c>
      <c r="K35" s="11" t="s">
        <v>176</v>
      </c>
    </row>
    <row r="36" spans="1:11">
      <c r="A36" s="54" t="s">
        <v>143</v>
      </c>
      <c r="B36" s="42" t="s">
        <v>114</v>
      </c>
      <c r="C36" s="42" t="s">
        <v>117</v>
      </c>
      <c r="D36" s="42"/>
      <c r="E36" s="42"/>
      <c r="F36" s="42"/>
      <c r="G36" s="39" t="e">
        <f>G37</f>
        <v>#REF!</v>
      </c>
      <c r="H36" s="51" t="e">
        <f>H37</f>
        <v>#REF!</v>
      </c>
      <c r="I36" s="51" t="e">
        <f t="shared" si="0"/>
        <v>#REF!</v>
      </c>
      <c r="J36" s="90">
        <f>J37</f>
        <v>100.1</v>
      </c>
    </row>
    <row r="37" spans="1:11">
      <c r="A37" s="54" t="s">
        <v>44</v>
      </c>
      <c r="B37" s="42" t="s">
        <v>114</v>
      </c>
      <c r="C37" s="42" t="s">
        <v>117</v>
      </c>
      <c r="D37" s="42" t="s">
        <v>122</v>
      </c>
      <c r="E37" s="42"/>
      <c r="F37" s="42"/>
      <c r="G37" s="39" t="e">
        <f>#REF!+#REF!</f>
        <v>#REF!</v>
      </c>
      <c r="H37" s="51" t="e">
        <f>#REF!</f>
        <v>#REF!</v>
      </c>
      <c r="I37" s="51" t="e">
        <f t="shared" si="0"/>
        <v>#REF!</v>
      </c>
      <c r="J37" s="51">
        <f>J38</f>
        <v>100.1</v>
      </c>
    </row>
    <row r="38" spans="1:11" ht="63.75">
      <c r="A38" s="65" t="s">
        <v>206</v>
      </c>
      <c r="B38" s="42" t="s">
        <v>114</v>
      </c>
      <c r="C38" s="42" t="s">
        <v>117</v>
      </c>
      <c r="D38" s="42" t="s">
        <v>122</v>
      </c>
      <c r="E38" s="42" t="s">
        <v>177</v>
      </c>
      <c r="F38" s="42"/>
      <c r="G38" s="55"/>
      <c r="H38" s="51"/>
      <c r="I38" s="51">
        <f t="shared" si="0"/>
        <v>100.1</v>
      </c>
      <c r="J38" s="51">
        <f>J39+J40+J41</f>
        <v>100.1</v>
      </c>
    </row>
    <row r="39" spans="1:11">
      <c r="A39" s="62" t="s">
        <v>165</v>
      </c>
      <c r="B39" s="42" t="s">
        <v>114</v>
      </c>
      <c r="C39" s="42" t="s">
        <v>117</v>
      </c>
      <c r="D39" s="42" t="s">
        <v>122</v>
      </c>
      <c r="E39" s="42" t="s">
        <v>177</v>
      </c>
      <c r="F39" s="63" t="s">
        <v>119</v>
      </c>
      <c r="G39" s="55"/>
      <c r="H39" s="51">
        <v>0</v>
      </c>
      <c r="I39" s="51">
        <f t="shared" si="0"/>
        <v>77</v>
      </c>
      <c r="J39" s="51">
        <v>77</v>
      </c>
      <c r="K39" s="11" t="s">
        <v>178</v>
      </c>
    </row>
    <row r="40" spans="1:11" ht="38.25">
      <c r="A40" s="62" t="s">
        <v>169</v>
      </c>
      <c r="B40" s="42" t="s">
        <v>114</v>
      </c>
      <c r="C40" s="42" t="s">
        <v>117</v>
      </c>
      <c r="D40" s="42" t="s">
        <v>122</v>
      </c>
      <c r="E40" s="42" t="s">
        <v>177</v>
      </c>
      <c r="F40" s="63" t="s">
        <v>152</v>
      </c>
      <c r="G40" s="55"/>
      <c r="H40" s="51">
        <v>0</v>
      </c>
      <c r="I40" s="51">
        <f t="shared" si="0"/>
        <v>23.1</v>
      </c>
      <c r="J40" s="51">
        <v>23.1</v>
      </c>
      <c r="K40" s="11" t="s">
        <v>178</v>
      </c>
    </row>
    <row r="41" spans="1:11" ht="25.5">
      <c r="A41" s="65" t="s">
        <v>133</v>
      </c>
      <c r="B41" s="42" t="s">
        <v>114</v>
      </c>
      <c r="C41" s="42" t="s">
        <v>117</v>
      </c>
      <c r="D41" s="42" t="s">
        <v>122</v>
      </c>
      <c r="E41" s="42" t="s">
        <v>177</v>
      </c>
      <c r="F41" s="42" t="s">
        <v>127</v>
      </c>
      <c r="G41" s="55"/>
      <c r="H41" s="51"/>
      <c r="I41" s="51">
        <f t="shared" si="0"/>
        <v>0</v>
      </c>
      <c r="J41" s="51"/>
      <c r="K41" s="11" t="s">
        <v>178</v>
      </c>
    </row>
    <row r="42" spans="1:11">
      <c r="A42" s="54" t="s">
        <v>134</v>
      </c>
      <c r="B42" s="42" t="s">
        <v>114</v>
      </c>
      <c r="C42" s="42" t="s">
        <v>126</v>
      </c>
      <c r="D42" s="42"/>
      <c r="E42" s="42"/>
      <c r="F42" s="42"/>
      <c r="G42" s="39" t="e">
        <f>G43+#REF!</f>
        <v>#REF!</v>
      </c>
      <c r="H42" s="51" t="e">
        <f>H43</f>
        <v>#REF!</v>
      </c>
      <c r="I42" s="51" t="e">
        <f t="shared" si="0"/>
        <v>#REF!</v>
      </c>
      <c r="J42" s="90">
        <f>J43</f>
        <v>0</v>
      </c>
    </row>
    <row r="43" spans="1:11">
      <c r="A43" s="54" t="s">
        <v>16</v>
      </c>
      <c r="B43" s="42" t="s">
        <v>114</v>
      </c>
      <c r="C43" s="42" t="s">
        <v>126</v>
      </c>
      <c r="D43" s="42" t="s">
        <v>122</v>
      </c>
      <c r="E43" s="42"/>
      <c r="F43" s="42"/>
      <c r="G43" s="39" t="e">
        <f>#REF!+#REF!+#REF!+#REF!+#REF!</f>
        <v>#REF!</v>
      </c>
      <c r="H43" s="51" t="e">
        <f>#REF!</f>
        <v>#REF!</v>
      </c>
      <c r="I43" s="51" t="e">
        <f t="shared" si="0"/>
        <v>#REF!</v>
      </c>
      <c r="J43" s="51">
        <f>J44</f>
        <v>0</v>
      </c>
    </row>
    <row r="44" spans="1:11" ht="25.5">
      <c r="A44" s="61" t="s">
        <v>179</v>
      </c>
      <c r="B44" s="42" t="s">
        <v>114</v>
      </c>
      <c r="C44" s="42" t="s">
        <v>126</v>
      </c>
      <c r="D44" s="42" t="s">
        <v>122</v>
      </c>
      <c r="E44" s="42" t="s">
        <v>180</v>
      </c>
      <c r="F44" s="42"/>
      <c r="G44" s="55"/>
      <c r="H44" s="51"/>
      <c r="I44" s="51">
        <f t="shared" si="0"/>
        <v>0</v>
      </c>
      <c r="J44" s="51">
        <f>J45</f>
        <v>0</v>
      </c>
    </row>
    <row r="45" spans="1:11" ht="25.5">
      <c r="A45" s="61" t="s">
        <v>133</v>
      </c>
      <c r="B45" s="42" t="s">
        <v>114</v>
      </c>
      <c r="C45" s="42" t="s">
        <v>126</v>
      </c>
      <c r="D45" s="42" t="s">
        <v>122</v>
      </c>
      <c r="E45" s="42" t="s">
        <v>180</v>
      </c>
      <c r="F45" s="42" t="s">
        <v>127</v>
      </c>
      <c r="G45" s="55"/>
      <c r="H45" s="51"/>
      <c r="I45" s="51">
        <f t="shared" si="0"/>
        <v>0</v>
      </c>
      <c r="J45" s="51"/>
    </row>
    <row r="46" spans="1:11">
      <c r="A46" s="54" t="s">
        <v>136</v>
      </c>
      <c r="B46" s="42" t="s">
        <v>114</v>
      </c>
      <c r="C46" s="42" t="s">
        <v>135</v>
      </c>
      <c r="D46" s="42"/>
      <c r="E46" s="42"/>
      <c r="F46" s="42"/>
      <c r="G46" s="39" t="e">
        <f>G47</f>
        <v>#REF!</v>
      </c>
      <c r="H46" s="51" t="e">
        <f>H47</f>
        <v>#REF!</v>
      </c>
      <c r="I46" s="51" t="e">
        <f t="shared" si="0"/>
        <v>#REF!</v>
      </c>
      <c r="J46" s="90">
        <f>J47</f>
        <v>281.96102000000002</v>
      </c>
    </row>
    <row r="47" spans="1:11">
      <c r="A47" s="54" t="s">
        <v>10</v>
      </c>
      <c r="B47" s="42" t="s">
        <v>114</v>
      </c>
      <c r="C47" s="42" t="s">
        <v>135</v>
      </c>
      <c r="D47" s="42" t="s">
        <v>135</v>
      </c>
      <c r="E47" s="42"/>
      <c r="F47" s="42"/>
      <c r="G47" s="39" t="e">
        <f>#REF!+#REF!</f>
        <v>#REF!</v>
      </c>
      <c r="H47" s="51" t="e">
        <f>#REF!</f>
        <v>#REF!</v>
      </c>
      <c r="I47" s="51" t="e">
        <f t="shared" si="0"/>
        <v>#REF!</v>
      </c>
      <c r="J47" s="51">
        <f>J48</f>
        <v>281.96102000000002</v>
      </c>
    </row>
    <row r="48" spans="1:11">
      <c r="A48" s="61" t="s">
        <v>181</v>
      </c>
      <c r="B48" s="42" t="s">
        <v>114</v>
      </c>
      <c r="C48" s="42" t="s">
        <v>135</v>
      </c>
      <c r="D48" s="42" t="s">
        <v>135</v>
      </c>
      <c r="E48" s="42" t="s">
        <v>156</v>
      </c>
      <c r="F48" s="42"/>
      <c r="G48" s="55"/>
      <c r="H48" s="51"/>
      <c r="I48" s="51">
        <f t="shared" si="0"/>
        <v>281.96102000000002</v>
      </c>
      <c r="J48" s="51">
        <f>J49</f>
        <v>281.96102000000002</v>
      </c>
    </row>
    <row r="49" spans="1:10" ht="25.5">
      <c r="A49" s="61" t="s">
        <v>182</v>
      </c>
      <c r="B49" s="42" t="s">
        <v>114</v>
      </c>
      <c r="C49" s="42" t="s">
        <v>135</v>
      </c>
      <c r="D49" s="42" t="s">
        <v>135</v>
      </c>
      <c r="E49" s="42" t="s">
        <v>157</v>
      </c>
      <c r="F49" s="42"/>
      <c r="G49" s="55"/>
      <c r="H49" s="51"/>
      <c r="I49" s="51">
        <f t="shared" si="0"/>
        <v>281.96102000000002</v>
      </c>
      <c r="J49" s="51">
        <f>J50+J53</f>
        <v>281.96102000000002</v>
      </c>
    </row>
    <row r="50" spans="1:10" ht="25.5">
      <c r="A50" s="62" t="s">
        <v>183</v>
      </c>
      <c r="B50" s="42" t="s">
        <v>114</v>
      </c>
      <c r="C50" s="42" t="s">
        <v>135</v>
      </c>
      <c r="D50" s="42" t="s">
        <v>135</v>
      </c>
      <c r="E50" s="42" t="s">
        <v>158</v>
      </c>
      <c r="F50" s="42"/>
      <c r="G50" s="55"/>
      <c r="H50" s="51"/>
      <c r="I50" s="51">
        <f t="shared" si="0"/>
        <v>281.96102000000002</v>
      </c>
      <c r="J50" s="51">
        <f>J51+J52</f>
        <v>281.96102000000002</v>
      </c>
    </row>
    <row r="51" spans="1:10">
      <c r="A51" s="62" t="s">
        <v>159</v>
      </c>
      <c r="B51" s="42" t="s">
        <v>114</v>
      </c>
      <c r="C51" s="42" t="s">
        <v>135</v>
      </c>
      <c r="D51" s="42" t="s">
        <v>135</v>
      </c>
      <c r="E51" s="42" t="s">
        <v>158</v>
      </c>
      <c r="F51" s="63" t="s">
        <v>132</v>
      </c>
      <c r="G51" s="55"/>
      <c r="H51" s="51"/>
      <c r="I51" s="51">
        <f t="shared" ref="I51:I73" si="1">J51-H51</f>
        <v>216.55992000000001</v>
      </c>
      <c r="J51" s="51">
        <v>216.55992000000001</v>
      </c>
    </row>
    <row r="52" spans="1:10" ht="38.25">
      <c r="A52" s="62" t="s">
        <v>184</v>
      </c>
      <c r="B52" s="42" t="s">
        <v>114</v>
      </c>
      <c r="C52" s="42" t="s">
        <v>135</v>
      </c>
      <c r="D52" s="42" t="s">
        <v>135</v>
      </c>
      <c r="E52" s="42" t="s">
        <v>158</v>
      </c>
      <c r="F52" s="63" t="s">
        <v>160</v>
      </c>
      <c r="G52" s="55"/>
      <c r="H52" s="51"/>
      <c r="I52" s="51">
        <f t="shared" si="1"/>
        <v>65.4011</v>
      </c>
      <c r="J52" s="51">
        <v>65.4011</v>
      </c>
    </row>
    <row r="53" spans="1:10">
      <c r="A53" s="61" t="s">
        <v>185</v>
      </c>
      <c r="B53" s="42" t="s">
        <v>114</v>
      </c>
      <c r="C53" s="42" t="s">
        <v>135</v>
      </c>
      <c r="D53" s="42" t="s">
        <v>135</v>
      </c>
      <c r="E53" s="42" t="s">
        <v>186</v>
      </c>
      <c r="F53" s="42"/>
      <c r="G53" s="55"/>
      <c r="H53" s="51"/>
      <c r="I53" s="51">
        <f t="shared" si="1"/>
        <v>0</v>
      </c>
      <c r="J53" s="51">
        <f>J54</f>
        <v>0</v>
      </c>
    </row>
    <row r="54" spans="1:10" ht="25.5">
      <c r="A54" s="61" t="s">
        <v>133</v>
      </c>
      <c r="B54" s="42" t="s">
        <v>114</v>
      </c>
      <c r="C54" s="42" t="s">
        <v>135</v>
      </c>
      <c r="D54" s="42" t="s">
        <v>135</v>
      </c>
      <c r="E54" s="42" t="s">
        <v>186</v>
      </c>
      <c r="F54" s="42" t="s">
        <v>127</v>
      </c>
      <c r="G54" s="55"/>
      <c r="H54" s="51"/>
      <c r="I54" s="51">
        <f t="shared" si="1"/>
        <v>0</v>
      </c>
      <c r="J54" s="51"/>
    </row>
    <row r="55" spans="1:10" ht="25.5">
      <c r="A55" s="91" t="s">
        <v>138</v>
      </c>
      <c r="B55" s="92" t="s">
        <v>114</v>
      </c>
      <c r="C55" s="92" t="s">
        <v>137</v>
      </c>
      <c r="D55" s="92"/>
      <c r="E55" s="92"/>
      <c r="F55" s="92"/>
      <c r="G55" s="93" t="e">
        <f>G56</f>
        <v>#REF!</v>
      </c>
      <c r="H55" s="94">
        <f>H56</f>
        <v>0</v>
      </c>
      <c r="I55" s="94">
        <f t="shared" si="1"/>
        <v>3057.0393690000001</v>
      </c>
      <c r="J55" s="95">
        <f>J56</f>
        <v>3057.0393690000001</v>
      </c>
    </row>
    <row r="56" spans="1:10">
      <c r="A56" s="54" t="s">
        <v>139</v>
      </c>
      <c r="B56" s="42" t="s">
        <v>114</v>
      </c>
      <c r="C56" s="42" t="s">
        <v>137</v>
      </c>
      <c r="D56" s="42" t="s">
        <v>115</v>
      </c>
      <c r="E56" s="42"/>
      <c r="F56" s="42"/>
      <c r="G56" s="39" t="e">
        <f>#REF!+G57</f>
        <v>#REF!</v>
      </c>
      <c r="H56" s="51">
        <f>H57</f>
        <v>0</v>
      </c>
      <c r="I56" s="51">
        <f t="shared" si="1"/>
        <v>3057.0393690000001</v>
      </c>
      <c r="J56" s="90">
        <f>J61</f>
        <v>3057.0393690000001</v>
      </c>
    </row>
    <row r="57" spans="1:10" ht="51">
      <c r="A57" s="41" t="s">
        <v>207</v>
      </c>
      <c r="B57" s="42" t="s">
        <v>114</v>
      </c>
      <c r="C57" s="42" t="s">
        <v>137</v>
      </c>
      <c r="D57" s="42" t="s">
        <v>115</v>
      </c>
      <c r="E57" s="42" t="s">
        <v>208</v>
      </c>
      <c r="F57" s="42"/>
      <c r="G57" s="39">
        <f>G58+G59+G60</f>
        <v>378.5</v>
      </c>
      <c r="H57" s="96"/>
      <c r="I57" s="51">
        <f t="shared" si="1"/>
        <v>0</v>
      </c>
      <c r="J57" s="90">
        <v>0</v>
      </c>
    </row>
    <row r="58" spans="1:10" ht="25.5">
      <c r="A58" s="61" t="s">
        <v>133</v>
      </c>
      <c r="B58" s="42" t="s">
        <v>114</v>
      </c>
      <c r="C58" s="42" t="s">
        <v>137</v>
      </c>
      <c r="D58" s="42" t="s">
        <v>115</v>
      </c>
      <c r="E58" s="42" t="s">
        <v>208</v>
      </c>
      <c r="F58" s="42" t="s">
        <v>127</v>
      </c>
      <c r="G58" s="55">
        <v>318.5</v>
      </c>
      <c r="H58" s="51"/>
      <c r="I58" s="51">
        <f t="shared" si="1"/>
        <v>0</v>
      </c>
      <c r="J58" s="90">
        <v>0</v>
      </c>
    </row>
    <row r="59" spans="1:10">
      <c r="A59" s="54" t="s">
        <v>128</v>
      </c>
      <c r="B59" s="42" t="s">
        <v>114</v>
      </c>
      <c r="C59" s="42" t="s">
        <v>137</v>
      </c>
      <c r="D59" s="42" t="s">
        <v>115</v>
      </c>
      <c r="E59" s="42" t="s">
        <v>208</v>
      </c>
      <c r="F59" s="42" t="s">
        <v>129</v>
      </c>
      <c r="G59" s="55">
        <v>38</v>
      </c>
      <c r="H59" s="51"/>
      <c r="I59" s="51">
        <f t="shared" si="1"/>
        <v>0</v>
      </c>
      <c r="J59" s="90"/>
    </row>
    <row r="60" spans="1:10">
      <c r="A60" s="54" t="s">
        <v>209</v>
      </c>
      <c r="B60" s="42" t="s">
        <v>114</v>
      </c>
      <c r="C60" s="42" t="s">
        <v>137</v>
      </c>
      <c r="D60" s="42" t="s">
        <v>115</v>
      </c>
      <c r="E60" s="42" t="s">
        <v>208</v>
      </c>
      <c r="F60" s="42" t="s">
        <v>130</v>
      </c>
      <c r="G60" s="55">
        <v>22</v>
      </c>
      <c r="H60" s="51"/>
      <c r="I60" s="51">
        <f t="shared" si="1"/>
        <v>0</v>
      </c>
      <c r="J60" s="90"/>
    </row>
    <row r="61" spans="1:10">
      <c r="A61" s="97" t="s">
        <v>187</v>
      </c>
      <c r="B61" s="92" t="s">
        <v>114</v>
      </c>
      <c r="C61" s="92" t="s">
        <v>137</v>
      </c>
      <c r="D61" s="92" t="s">
        <v>115</v>
      </c>
      <c r="E61" s="92" t="s">
        <v>161</v>
      </c>
      <c r="F61" s="92"/>
      <c r="G61" s="98"/>
      <c r="H61" s="87"/>
      <c r="I61" s="87">
        <f t="shared" si="1"/>
        <v>3057.0393690000001</v>
      </c>
      <c r="J61" s="99">
        <f>J66+J62</f>
        <v>3057.0393690000001</v>
      </c>
    </row>
    <row r="62" spans="1:10" ht="25.5">
      <c r="A62" s="61" t="s">
        <v>182</v>
      </c>
      <c r="B62" s="42" t="s">
        <v>114</v>
      </c>
      <c r="C62" s="42" t="s">
        <v>137</v>
      </c>
      <c r="D62" s="42" t="s">
        <v>115</v>
      </c>
      <c r="E62" s="42" t="s">
        <v>161</v>
      </c>
      <c r="F62" s="42"/>
      <c r="G62" s="98"/>
      <c r="H62" s="87"/>
      <c r="I62" s="87"/>
      <c r="J62" s="90">
        <f>J63</f>
        <v>2551.318839</v>
      </c>
    </row>
    <row r="63" spans="1:10" ht="25.5">
      <c r="A63" s="62" t="s">
        <v>183</v>
      </c>
      <c r="B63" s="42" t="s">
        <v>114</v>
      </c>
      <c r="C63" s="42" t="s">
        <v>137</v>
      </c>
      <c r="D63" s="42" t="s">
        <v>115</v>
      </c>
      <c r="E63" s="42" t="s">
        <v>210</v>
      </c>
      <c r="F63" s="42"/>
      <c r="G63" s="98"/>
      <c r="H63" s="87"/>
      <c r="I63" s="87"/>
      <c r="J63" s="90">
        <f>J64+J65</f>
        <v>2551.318839</v>
      </c>
    </row>
    <row r="64" spans="1:10">
      <c r="A64" s="62" t="s">
        <v>159</v>
      </c>
      <c r="B64" s="42" t="s">
        <v>114</v>
      </c>
      <c r="C64" s="42" t="s">
        <v>137</v>
      </c>
      <c r="D64" s="42" t="s">
        <v>115</v>
      </c>
      <c r="E64" s="42" t="s">
        <v>211</v>
      </c>
      <c r="F64" s="42" t="s">
        <v>132</v>
      </c>
      <c r="G64" s="98"/>
      <c r="H64" s="87"/>
      <c r="I64" s="87"/>
      <c r="J64" s="90">
        <f>828.0712+1164.92</f>
        <v>1992.9911999999999</v>
      </c>
    </row>
    <row r="65" spans="1:11" ht="38.25">
      <c r="A65" s="62" t="s">
        <v>184</v>
      </c>
      <c r="B65" s="42" t="s">
        <v>114</v>
      </c>
      <c r="C65" s="42" t="s">
        <v>137</v>
      </c>
      <c r="D65" s="42" t="s">
        <v>115</v>
      </c>
      <c r="E65" s="42" t="s">
        <v>211</v>
      </c>
      <c r="F65" s="42" t="s">
        <v>160</v>
      </c>
      <c r="G65" s="98"/>
      <c r="H65" s="87"/>
      <c r="I65" s="87"/>
      <c r="J65" s="90">
        <f>241.357639+316.97</f>
        <v>558.32763900000009</v>
      </c>
    </row>
    <row r="66" spans="1:11">
      <c r="A66" s="61" t="s">
        <v>188</v>
      </c>
      <c r="B66" s="42" t="s">
        <v>114</v>
      </c>
      <c r="C66" s="42" t="s">
        <v>137</v>
      </c>
      <c r="D66" s="42" t="s">
        <v>115</v>
      </c>
      <c r="E66" s="42" t="s">
        <v>189</v>
      </c>
      <c r="F66" s="42"/>
      <c r="G66" s="55"/>
      <c r="H66" s="51"/>
      <c r="I66" s="51">
        <f t="shared" si="1"/>
        <v>505.72053</v>
      </c>
      <c r="J66" s="90">
        <f>J67+J68+J69+J70</f>
        <v>505.72053</v>
      </c>
    </row>
    <row r="67" spans="1:11" ht="25.5">
      <c r="A67" s="61" t="s">
        <v>133</v>
      </c>
      <c r="B67" s="42" t="s">
        <v>114</v>
      </c>
      <c r="C67" s="42" t="s">
        <v>137</v>
      </c>
      <c r="D67" s="42" t="s">
        <v>115</v>
      </c>
      <c r="E67" s="42" t="s">
        <v>189</v>
      </c>
      <c r="F67" s="42" t="s">
        <v>127</v>
      </c>
      <c r="G67" s="55"/>
      <c r="H67" s="51"/>
      <c r="I67" s="51">
        <f t="shared" si="1"/>
        <v>505.72053</v>
      </c>
      <c r="J67" s="90">
        <f>433.51+42.21053+30</f>
        <v>505.72053</v>
      </c>
      <c r="K67" s="11" t="s">
        <v>176</v>
      </c>
    </row>
    <row r="68" spans="1:11" ht="76.5">
      <c r="A68" s="62" t="s">
        <v>171</v>
      </c>
      <c r="B68" s="42" t="s">
        <v>114</v>
      </c>
      <c r="C68" s="42" t="s">
        <v>137</v>
      </c>
      <c r="D68" s="42" t="s">
        <v>115</v>
      </c>
      <c r="E68" s="42" t="s">
        <v>212</v>
      </c>
      <c r="F68" s="63" t="s">
        <v>172</v>
      </c>
      <c r="G68" s="55"/>
      <c r="H68" s="51"/>
      <c r="I68" s="51"/>
      <c r="J68" s="90"/>
    </row>
    <row r="69" spans="1:11">
      <c r="A69" s="62" t="s">
        <v>128</v>
      </c>
      <c r="B69" s="42" t="s">
        <v>114</v>
      </c>
      <c r="C69" s="42" t="s">
        <v>137</v>
      </c>
      <c r="D69" s="42" t="s">
        <v>115</v>
      </c>
      <c r="E69" s="42" t="s">
        <v>212</v>
      </c>
      <c r="F69" s="63" t="s">
        <v>129</v>
      </c>
      <c r="G69" s="55"/>
      <c r="H69" s="51"/>
      <c r="I69" s="51"/>
      <c r="J69" s="90"/>
    </row>
    <row r="70" spans="1:11">
      <c r="A70" s="62" t="s">
        <v>173</v>
      </c>
      <c r="B70" s="42" t="s">
        <v>114</v>
      </c>
      <c r="C70" s="42" t="s">
        <v>137</v>
      </c>
      <c r="D70" s="42" t="s">
        <v>115</v>
      </c>
      <c r="E70" s="42" t="s">
        <v>212</v>
      </c>
      <c r="F70" s="63" t="s">
        <v>130</v>
      </c>
      <c r="G70" s="55"/>
      <c r="H70" s="51"/>
      <c r="I70" s="51"/>
      <c r="J70" s="90"/>
    </row>
    <row r="71" spans="1:11">
      <c r="A71" s="41" t="s">
        <v>140</v>
      </c>
      <c r="B71" s="42" t="s">
        <v>114</v>
      </c>
      <c r="C71" s="42" t="s">
        <v>141</v>
      </c>
      <c r="D71" s="42" t="s">
        <v>141</v>
      </c>
      <c r="E71" s="42" t="s">
        <v>142</v>
      </c>
      <c r="F71" s="42" t="s">
        <v>118</v>
      </c>
      <c r="G71" s="39">
        <v>0</v>
      </c>
      <c r="H71" s="51">
        <v>139.80000000000001</v>
      </c>
      <c r="I71" s="51">
        <f t="shared" si="1"/>
        <v>-139.80000000000001</v>
      </c>
      <c r="J71" s="51"/>
    </row>
    <row r="72" spans="1:11">
      <c r="A72" s="41" t="s">
        <v>140</v>
      </c>
      <c r="B72" s="41"/>
      <c r="C72" s="42"/>
      <c r="D72" s="42"/>
      <c r="E72" s="42"/>
      <c r="F72" s="42"/>
      <c r="G72" s="39"/>
      <c r="H72" s="51"/>
      <c r="I72" s="51">
        <f t="shared" si="1"/>
        <v>0</v>
      </c>
      <c r="J72" s="51"/>
    </row>
    <row r="73" spans="1:11">
      <c r="A73" s="109" t="s">
        <v>1</v>
      </c>
      <c r="B73" s="109"/>
      <c r="C73" s="109"/>
      <c r="D73" s="109"/>
      <c r="E73" s="109"/>
      <c r="F73" s="109"/>
      <c r="G73" s="39" t="e">
        <f>G7+G36+#REF!+G42+G46+#REF!+#REF!+G71</f>
        <v>#REF!</v>
      </c>
      <c r="H73" s="66" t="e">
        <f>H7+H36+H42+H46+#REF!+#REF!+H71</f>
        <v>#REF!</v>
      </c>
      <c r="I73" s="51" t="e">
        <f t="shared" si="1"/>
        <v>#REF!</v>
      </c>
      <c r="J73" s="51">
        <f>J7+J36+J42+J46+J61</f>
        <v>5901.0149934000001</v>
      </c>
    </row>
    <row r="74" spans="1:11">
      <c r="H74" s="67">
        <v>5067.6000000000004</v>
      </c>
    </row>
    <row r="75" spans="1:11">
      <c r="H75" s="69" t="e">
        <f>H74-H73</f>
        <v>#REF!</v>
      </c>
    </row>
    <row r="77" spans="1:11">
      <c r="J77" s="69">
        <v>0</v>
      </c>
    </row>
    <row r="80" spans="1:11">
      <c r="I80" s="70"/>
      <c r="J80" s="71"/>
    </row>
  </sheetData>
  <mergeCells count="4">
    <mergeCell ref="L1:M1"/>
    <mergeCell ref="A3:I3"/>
    <mergeCell ref="A73:F73"/>
    <mergeCell ref="F1:K1"/>
  </mergeCells>
  <phoneticPr fontId="25" type="noConversion"/>
  <pageMargins left="1.1417322834645669" right="0.19685039370078741" top="0.59055118110236227" bottom="0.27559055118110237" header="0.31496062992125984" footer="0.31496062992125984"/>
  <pageSetup paperSize="9" scale="73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0"/>
  <sheetViews>
    <sheetView workbookViewId="0">
      <selection activeCell="A6" sqref="A6"/>
    </sheetView>
  </sheetViews>
  <sheetFormatPr defaultColWidth="3.5703125" defaultRowHeight="12.75"/>
  <cols>
    <col min="1" max="1" width="57.7109375" style="8" customWidth="1"/>
    <col min="2" max="2" width="8.42578125" style="8" customWidth="1"/>
    <col min="3" max="3" width="7.42578125" style="10" customWidth="1"/>
    <col min="4" max="4" width="6.7109375" style="10" customWidth="1"/>
    <col min="5" max="5" width="16.42578125" style="10" customWidth="1"/>
    <col min="6" max="6" width="8.85546875" style="10" customWidth="1"/>
    <col min="7" max="7" width="10.7109375" style="10" hidden="1" customWidth="1"/>
    <col min="8" max="8" width="15.42578125" style="69" hidden="1" customWidth="1"/>
    <col min="9" max="9" width="16.140625" style="68" hidden="1" customWidth="1"/>
    <col min="10" max="10" width="16.140625" style="68" customWidth="1"/>
    <col min="11" max="11" width="17.140625" style="69" customWidth="1"/>
    <col min="12" max="12" width="9.140625" style="11" hidden="1" customWidth="1"/>
    <col min="13" max="255" width="9.140625" style="11" customWidth="1"/>
    <col min="256" max="16384" width="3.5703125" style="11"/>
  </cols>
  <sheetData>
    <row r="1" spans="1:14" ht="159.75" customHeight="1">
      <c r="A1" s="4"/>
      <c r="B1" s="4"/>
      <c r="C1" s="4"/>
      <c r="F1" s="103" t="s">
        <v>220</v>
      </c>
      <c r="G1" s="103"/>
      <c r="H1" s="103"/>
      <c r="I1" s="103"/>
      <c r="J1" s="103"/>
      <c r="K1" s="103"/>
      <c r="L1" s="103"/>
      <c r="M1" s="106"/>
      <c r="N1" s="106"/>
    </row>
    <row r="2" spans="1:14" ht="16.5" customHeight="1">
      <c r="B2" s="9"/>
      <c r="G2" s="45"/>
      <c r="H2" s="46"/>
      <c r="I2" s="46"/>
      <c r="J2" s="46"/>
      <c r="K2" s="46"/>
    </row>
    <row r="3" spans="1:14" s="13" customFormat="1" ht="47.25" customHeight="1">
      <c r="A3" s="107" t="s">
        <v>213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4" s="12" customFormat="1" ht="15.75">
      <c r="A4" s="48"/>
      <c r="B4" s="48"/>
      <c r="C4" s="48"/>
      <c r="D4" s="48"/>
      <c r="E4" s="49"/>
      <c r="F4" s="50"/>
      <c r="G4" s="50"/>
      <c r="H4" s="50"/>
      <c r="I4" s="50"/>
      <c r="J4" s="50"/>
      <c r="K4" s="81" t="s">
        <v>192</v>
      </c>
    </row>
    <row r="5" spans="1:14" s="26" customFormat="1" ht="81.75" customHeight="1">
      <c r="A5" s="31" t="s">
        <v>34</v>
      </c>
      <c r="B5" s="31"/>
      <c r="C5" s="37" t="s">
        <v>109</v>
      </c>
      <c r="D5" s="37" t="s">
        <v>110</v>
      </c>
      <c r="E5" s="37" t="s">
        <v>111</v>
      </c>
      <c r="F5" s="37" t="s">
        <v>112</v>
      </c>
      <c r="G5" s="38" t="s">
        <v>0</v>
      </c>
      <c r="H5" s="51" t="s">
        <v>162</v>
      </c>
      <c r="I5" s="51" t="s">
        <v>0</v>
      </c>
      <c r="J5" s="53" t="s">
        <v>147</v>
      </c>
      <c r="K5" s="53" t="s">
        <v>148</v>
      </c>
    </row>
    <row r="6" spans="1:14" s="25" customFormat="1">
      <c r="A6" s="52">
        <v>1</v>
      </c>
      <c r="B6" s="52">
        <v>2</v>
      </c>
      <c r="C6" s="37" t="s">
        <v>35</v>
      </c>
      <c r="D6" s="37" t="s">
        <v>36</v>
      </c>
      <c r="E6" s="37" t="s">
        <v>37</v>
      </c>
      <c r="F6" s="37" t="s">
        <v>38</v>
      </c>
      <c r="G6" s="52">
        <v>7</v>
      </c>
      <c r="H6" s="53">
        <v>8</v>
      </c>
      <c r="I6" s="53">
        <v>7</v>
      </c>
      <c r="J6" s="37" t="s">
        <v>193</v>
      </c>
      <c r="K6" s="82">
        <v>8</v>
      </c>
    </row>
    <row r="7" spans="1:14" s="12" customFormat="1">
      <c r="A7" s="83" t="s">
        <v>113</v>
      </c>
      <c r="B7" s="84" t="s">
        <v>114</v>
      </c>
      <c r="C7" s="84" t="s">
        <v>115</v>
      </c>
      <c r="D7" s="84" t="s">
        <v>150</v>
      </c>
      <c r="E7" s="84" t="s">
        <v>149</v>
      </c>
      <c r="F7" s="85"/>
      <c r="G7" s="86" t="e">
        <f>G8+G20+G33</f>
        <v>#REF!</v>
      </c>
      <c r="H7" s="87" t="e">
        <f>H8+H20+H33+H14</f>
        <v>#REF!</v>
      </c>
      <c r="I7" s="87" t="e">
        <f>K7-H7</f>
        <v>#REF!</v>
      </c>
      <c r="J7" s="99">
        <f>J8+J20+J33+J14</f>
        <v>2461.9109699999999</v>
      </c>
      <c r="K7" s="99">
        <f>K8+K20+K33+K14</f>
        <v>2461.9111744000002</v>
      </c>
    </row>
    <row r="8" spans="1:14" s="14" customFormat="1" ht="34.5" customHeight="1">
      <c r="A8" s="40" t="s">
        <v>116</v>
      </c>
      <c r="B8" s="37" t="s">
        <v>114</v>
      </c>
      <c r="C8" s="37" t="s">
        <v>115</v>
      </c>
      <c r="D8" s="37" t="s">
        <v>117</v>
      </c>
      <c r="E8" s="37" t="s">
        <v>149</v>
      </c>
      <c r="F8" s="38" t="s">
        <v>144</v>
      </c>
      <c r="G8" s="39" t="e">
        <f>#REF!+G9</f>
        <v>#REF!</v>
      </c>
      <c r="H8" s="51">
        <v>660</v>
      </c>
      <c r="I8" s="51">
        <f t="shared" ref="I8:I72" si="0">K8-H8</f>
        <v>119.37</v>
      </c>
      <c r="J8" s="51">
        <f>J9</f>
        <v>779.37</v>
      </c>
      <c r="K8" s="51">
        <f>K9</f>
        <v>779.37</v>
      </c>
    </row>
    <row r="9" spans="1:14" s="12" customFormat="1" ht="50.25" customHeight="1">
      <c r="A9" s="41" t="s">
        <v>199</v>
      </c>
      <c r="B9" s="42" t="s">
        <v>114</v>
      </c>
      <c r="C9" s="42" t="s">
        <v>115</v>
      </c>
      <c r="D9" s="42" t="s">
        <v>117</v>
      </c>
      <c r="E9" s="42" t="s">
        <v>151</v>
      </c>
      <c r="F9" s="42" t="s">
        <v>144</v>
      </c>
      <c r="G9" s="39">
        <f>G10</f>
        <v>500</v>
      </c>
      <c r="H9" s="51">
        <f>H10</f>
        <v>0</v>
      </c>
      <c r="I9" s="51">
        <f t="shared" si="0"/>
        <v>779.37</v>
      </c>
      <c r="J9" s="51">
        <f>J10</f>
        <v>779.37</v>
      </c>
      <c r="K9" s="51">
        <f>K10</f>
        <v>779.37</v>
      </c>
    </row>
    <row r="10" spans="1:14" s="12" customFormat="1" ht="17.25" customHeight="1">
      <c r="A10" s="41" t="s">
        <v>120</v>
      </c>
      <c r="B10" s="42" t="s">
        <v>114</v>
      </c>
      <c r="C10" s="42" t="s">
        <v>115</v>
      </c>
      <c r="D10" s="42" t="s">
        <v>117</v>
      </c>
      <c r="E10" s="42" t="s">
        <v>163</v>
      </c>
      <c r="F10" s="42"/>
      <c r="G10" s="39">
        <f>G12+G13</f>
        <v>500</v>
      </c>
      <c r="H10" s="51"/>
      <c r="I10" s="51">
        <f t="shared" si="0"/>
        <v>779.37</v>
      </c>
      <c r="J10" s="51">
        <f>J12+J13</f>
        <v>779.37</v>
      </c>
      <c r="K10" s="51">
        <f>K12+K13</f>
        <v>779.37</v>
      </c>
    </row>
    <row r="11" spans="1:14" s="12" customFormat="1" ht="25.5">
      <c r="A11" s="41" t="s">
        <v>200</v>
      </c>
      <c r="B11" s="42" t="s">
        <v>114</v>
      </c>
      <c r="C11" s="42" t="s">
        <v>115</v>
      </c>
      <c r="D11" s="42" t="s">
        <v>117</v>
      </c>
      <c r="E11" s="42" t="s">
        <v>164</v>
      </c>
      <c r="F11" s="42"/>
      <c r="G11" s="55"/>
      <c r="H11" s="51"/>
      <c r="I11" s="51">
        <f t="shared" si="0"/>
        <v>779.37</v>
      </c>
      <c r="J11" s="51">
        <f>J12+J13</f>
        <v>779.37</v>
      </c>
      <c r="K11" s="51">
        <f>K12+K13</f>
        <v>779.37</v>
      </c>
    </row>
    <row r="12" spans="1:14" s="12" customFormat="1">
      <c r="A12" s="41" t="s">
        <v>165</v>
      </c>
      <c r="B12" s="42" t="s">
        <v>114</v>
      </c>
      <c r="C12" s="42" t="s">
        <v>115</v>
      </c>
      <c r="D12" s="42" t="s">
        <v>117</v>
      </c>
      <c r="E12" s="42" t="s">
        <v>164</v>
      </c>
      <c r="F12" s="42" t="s">
        <v>119</v>
      </c>
      <c r="G12" s="55">
        <v>500</v>
      </c>
      <c r="H12" s="51"/>
      <c r="I12" s="51">
        <f t="shared" si="0"/>
        <v>598.6</v>
      </c>
      <c r="J12" s="51">
        <v>598.6</v>
      </c>
      <c r="K12" s="51">
        <v>598.6</v>
      </c>
      <c r="N12" s="11"/>
    </row>
    <row r="13" spans="1:14" s="12" customFormat="1">
      <c r="A13" s="41" t="s">
        <v>166</v>
      </c>
      <c r="B13" s="42" t="s">
        <v>114</v>
      </c>
      <c r="C13" s="42" t="s">
        <v>115</v>
      </c>
      <c r="D13" s="42" t="s">
        <v>117</v>
      </c>
      <c r="E13" s="42" t="s">
        <v>164</v>
      </c>
      <c r="F13" s="42" t="s">
        <v>152</v>
      </c>
      <c r="G13" s="55"/>
      <c r="H13" s="51"/>
      <c r="I13" s="51">
        <f t="shared" si="0"/>
        <v>180.77</v>
      </c>
      <c r="J13" s="51">
        <v>180.77</v>
      </c>
      <c r="K13" s="51">
        <v>180.77</v>
      </c>
      <c r="N13" s="11"/>
    </row>
    <row r="14" spans="1:14" s="27" customFormat="1" ht="38.25">
      <c r="A14" s="56" t="s">
        <v>30</v>
      </c>
      <c r="B14" s="42" t="s">
        <v>114</v>
      </c>
      <c r="C14" s="57" t="s">
        <v>121</v>
      </c>
      <c r="D14" s="57" t="s">
        <v>122</v>
      </c>
      <c r="E14" s="57" t="s">
        <v>149</v>
      </c>
      <c r="F14" s="57" t="s">
        <v>144</v>
      </c>
      <c r="G14" s="39"/>
      <c r="H14" s="51" t="e">
        <f>#REF!</f>
        <v>#REF!</v>
      </c>
      <c r="I14" s="51">
        <f>K1</f>
        <v>0</v>
      </c>
      <c r="J14" s="51">
        <f t="shared" ref="J14:K16" si="1">J15</f>
        <v>470.72</v>
      </c>
      <c r="K14" s="51">
        <f t="shared" si="1"/>
        <v>470.72</v>
      </c>
      <c r="L14" s="12"/>
    </row>
    <row r="15" spans="1:14" s="27" customFormat="1" ht="42.75" customHeight="1">
      <c r="A15" s="56" t="s">
        <v>201</v>
      </c>
      <c r="B15" s="42" t="s">
        <v>114</v>
      </c>
      <c r="C15" s="59" t="s">
        <v>115</v>
      </c>
      <c r="D15" s="59" t="s">
        <v>122</v>
      </c>
      <c r="E15" s="60" t="s">
        <v>151</v>
      </c>
      <c r="F15" s="43" t="s">
        <v>150</v>
      </c>
      <c r="G15" s="39"/>
      <c r="H15" s="51"/>
      <c r="I15" s="51"/>
      <c r="J15" s="51">
        <f t="shared" si="1"/>
        <v>470.72</v>
      </c>
      <c r="K15" s="51">
        <f t="shared" si="1"/>
        <v>470.72</v>
      </c>
      <c r="L15" s="12"/>
    </row>
    <row r="16" spans="1:14" s="27" customFormat="1" ht="30" customHeight="1">
      <c r="A16" s="58" t="s">
        <v>123</v>
      </c>
      <c r="B16" s="42" t="s">
        <v>114</v>
      </c>
      <c r="C16" s="59" t="s">
        <v>115</v>
      </c>
      <c r="D16" s="59" t="s">
        <v>122</v>
      </c>
      <c r="E16" s="60" t="s">
        <v>163</v>
      </c>
      <c r="F16" s="43"/>
      <c r="G16" s="39"/>
      <c r="H16" s="51"/>
      <c r="I16" s="51"/>
      <c r="J16" s="51">
        <f t="shared" si="1"/>
        <v>470.72</v>
      </c>
      <c r="K16" s="51">
        <f t="shared" si="1"/>
        <v>470.72</v>
      </c>
      <c r="L16" s="12"/>
    </row>
    <row r="17" spans="1:12" s="27" customFormat="1" ht="40.5" customHeight="1">
      <c r="A17" s="58" t="s">
        <v>202</v>
      </c>
      <c r="B17" s="42" t="s">
        <v>114</v>
      </c>
      <c r="C17" s="59" t="s">
        <v>115</v>
      </c>
      <c r="D17" s="59" t="s">
        <v>122</v>
      </c>
      <c r="E17" s="60" t="s">
        <v>163</v>
      </c>
      <c r="F17" s="43"/>
      <c r="G17" s="39"/>
      <c r="H17" s="51"/>
      <c r="I17" s="51"/>
      <c r="J17" s="51">
        <f>J18+J19</f>
        <v>470.72</v>
      </c>
      <c r="K17" s="51">
        <f>K18+K19</f>
        <v>470.72</v>
      </c>
      <c r="L17" s="12"/>
    </row>
    <row r="18" spans="1:12" s="27" customFormat="1" ht="40.5" customHeight="1">
      <c r="A18" s="58" t="s">
        <v>165</v>
      </c>
      <c r="B18" s="42" t="s">
        <v>114</v>
      </c>
      <c r="C18" s="59" t="s">
        <v>115</v>
      </c>
      <c r="D18" s="59" t="s">
        <v>122</v>
      </c>
      <c r="E18" s="60" t="s">
        <v>190</v>
      </c>
      <c r="F18" s="43" t="s">
        <v>119</v>
      </c>
      <c r="G18" s="39"/>
      <c r="H18" s="51"/>
      <c r="I18" s="51"/>
      <c r="J18" s="51">
        <v>361.54</v>
      </c>
      <c r="K18" s="51">
        <v>361.54</v>
      </c>
      <c r="L18" s="12"/>
    </row>
    <row r="19" spans="1:12" s="27" customFormat="1" ht="40.5" customHeight="1">
      <c r="A19" s="58" t="s">
        <v>191</v>
      </c>
      <c r="B19" s="42" t="s">
        <v>114</v>
      </c>
      <c r="C19" s="59" t="s">
        <v>115</v>
      </c>
      <c r="D19" s="59" t="s">
        <v>122</v>
      </c>
      <c r="E19" s="60" t="s">
        <v>190</v>
      </c>
      <c r="F19" s="43" t="s">
        <v>152</v>
      </c>
      <c r="G19" s="39"/>
      <c r="H19" s="51"/>
      <c r="I19" s="51"/>
      <c r="J19" s="51">
        <v>109.18</v>
      </c>
      <c r="K19" s="51">
        <v>109.18</v>
      </c>
      <c r="L19" s="12"/>
    </row>
    <row r="20" spans="1:12" s="27" customFormat="1" ht="54" customHeight="1">
      <c r="A20" s="41" t="s">
        <v>29</v>
      </c>
      <c r="B20" s="42" t="s">
        <v>114</v>
      </c>
      <c r="C20" s="42" t="s">
        <v>115</v>
      </c>
      <c r="D20" s="42" t="s">
        <v>125</v>
      </c>
      <c r="E20" s="42"/>
      <c r="F20" s="42"/>
      <c r="G20" s="39" t="e">
        <f>#REF!+#REF!</f>
        <v>#REF!</v>
      </c>
      <c r="H20" s="51" t="e">
        <f>#REF!</f>
        <v>#REF!</v>
      </c>
      <c r="I20" s="51" t="e">
        <f t="shared" si="0"/>
        <v>#REF!</v>
      </c>
      <c r="J20" s="51">
        <f>J21</f>
        <v>1201.82097</v>
      </c>
      <c r="K20" s="51">
        <f>K21</f>
        <v>1201.8211744</v>
      </c>
    </row>
    <row r="21" spans="1:12" ht="35.25" customHeight="1">
      <c r="A21" s="54" t="s">
        <v>167</v>
      </c>
      <c r="B21" s="42" t="s">
        <v>114</v>
      </c>
      <c r="C21" s="42" t="s">
        <v>115</v>
      </c>
      <c r="D21" s="42" t="s">
        <v>125</v>
      </c>
      <c r="E21" s="42" t="s">
        <v>168</v>
      </c>
      <c r="F21" s="42"/>
      <c r="G21" s="55"/>
      <c r="H21" s="51"/>
      <c r="I21" s="51">
        <f t="shared" si="0"/>
        <v>1201.8211744</v>
      </c>
      <c r="J21" s="51">
        <f>J22</f>
        <v>1201.82097</v>
      </c>
      <c r="K21" s="51">
        <f>K22</f>
        <v>1201.8211744</v>
      </c>
    </row>
    <row r="22" spans="1:12" ht="51">
      <c r="A22" s="41" t="s">
        <v>203</v>
      </c>
      <c r="B22" s="42" t="s">
        <v>114</v>
      </c>
      <c r="C22" s="42" t="s">
        <v>115</v>
      </c>
      <c r="D22" s="42" t="s">
        <v>125</v>
      </c>
      <c r="E22" s="42" t="s">
        <v>153</v>
      </c>
      <c r="F22" s="42"/>
      <c r="G22" s="55"/>
      <c r="H22" s="51"/>
      <c r="I22" s="51">
        <f t="shared" si="0"/>
        <v>1201.8211744</v>
      </c>
      <c r="J22" s="51">
        <f>J23+J26</f>
        <v>1201.82097</v>
      </c>
      <c r="K22" s="51">
        <f>K23+K26</f>
        <v>1201.8211744</v>
      </c>
    </row>
    <row r="23" spans="1:12" ht="25.5">
      <c r="A23" s="62" t="s">
        <v>204</v>
      </c>
      <c r="B23" s="42" t="s">
        <v>114</v>
      </c>
      <c r="C23" s="42" t="s">
        <v>115</v>
      </c>
      <c r="D23" s="42" t="s">
        <v>125</v>
      </c>
      <c r="E23" s="42" t="s">
        <v>154</v>
      </c>
      <c r="F23" s="42"/>
      <c r="G23" s="55"/>
      <c r="H23" s="51"/>
      <c r="I23" s="51">
        <f t="shared" si="0"/>
        <v>1055.8011744</v>
      </c>
      <c r="J23" s="51">
        <f>J24+J25</f>
        <v>1055.80097</v>
      </c>
      <c r="K23" s="51">
        <f>K24+K25</f>
        <v>1055.8011744</v>
      </c>
    </row>
    <row r="24" spans="1:12">
      <c r="A24" s="62" t="s">
        <v>165</v>
      </c>
      <c r="B24" s="42" t="s">
        <v>114</v>
      </c>
      <c r="C24" s="42" t="s">
        <v>115</v>
      </c>
      <c r="D24" s="42" t="s">
        <v>125</v>
      </c>
      <c r="E24" s="42" t="s">
        <v>154</v>
      </c>
      <c r="F24" s="63" t="s">
        <v>119</v>
      </c>
      <c r="G24" s="55"/>
      <c r="H24" s="51"/>
      <c r="I24" s="51">
        <f t="shared" si="0"/>
        <v>810.90719999999999</v>
      </c>
      <c r="J24" s="51">
        <v>810.90700000000004</v>
      </c>
      <c r="K24" s="51">
        <v>810.90719999999999</v>
      </c>
    </row>
    <row r="25" spans="1:12" ht="38.25">
      <c r="A25" s="62" t="s">
        <v>169</v>
      </c>
      <c r="B25" s="42" t="s">
        <v>114</v>
      </c>
      <c r="C25" s="42" t="s">
        <v>115</v>
      </c>
      <c r="D25" s="42" t="s">
        <v>125</v>
      </c>
      <c r="E25" s="42" t="s">
        <v>154</v>
      </c>
      <c r="F25" s="63" t="s">
        <v>152</v>
      </c>
      <c r="G25" s="55"/>
      <c r="H25" s="51"/>
      <c r="I25" s="51">
        <f t="shared" si="0"/>
        <v>244.89397439999999</v>
      </c>
      <c r="J25" s="51">
        <v>244.89397</v>
      </c>
      <c r="K25" s="51">
        <v>244.89397439999999</v>
      </c>
    </row>
    <row r="26" spans="1:12" ht="25.5">
      <c r="A26" s="62" t="s">
        <v>205</v>
      </c>
      <c r="B26" s="42" t="s">
        <v>114</v>
      </c>
      <c r="C26" s="42" t="s">
        <v>115</v>
      </c>
      <c r="D26" s="42" t="s">
        <v>125</v>
      </c>
      <c r="E26" s="42" t="s">
        <v>155</v>
      </c>
      <c r="F26" s="42"/>
      <c r="G26" s="55"/>
      <c r="H26" s="51"/>
      <c r="I26" s="51">
        <f t="shared" si="0"/>
        <v>146.01999999999998</v>
      </c>
      <c r="J26" s="51">
        <f>J27++J28+J29+J30+J31+J32</f>
        <v>146.01999999999998</v>
      </c>
      <c r="K26" s="51">
        <f>K27++K28+K29+K30+K31+K32</f>
        <v>146.01999999999998</v>
      </c>
    </row>
    <row r="27" spans="1:12" ht="25.5">
      <c r="A27" s="62" t="s">
        <v>170</v>
      </c>
      <c r="B27" s="42" t="s">
        <v>114</v>
      </c>
      <c r="C27" s="42" t="s">
        <v>115</v>
      </c>
      <c r="D27" s="42" t="s">
        <v>125</v>
      </c>
      <c r="E27" s="42" t="s">
        <v>155</v>
      </c>
      <c r="F27" s="64" t="s">
        <v>124</v>
      </c>
      <c r="G27" s="55"/>
      <c r="H27" s="51"/>
      <c r="I27" s="51">
        <f t="shared" si="0"/>
        <v>1.8</v>
      </c>
      <c r="J27" s="51">
        <v>1.8</v>
      </c>
      <c r="K27" s="51">
        <v>1.8</v>
      </c>
    </row>
    <row r="28" spans="1:12" ht="25.5">
      <c r="A28" s="62" t="s">
        <v>133</v>
      </c>
      <c r="B28" s="42" t="s">
        <v>114</v>
      </c>
      <c r="C28" s="42" t="s">
        <v>115</v>
      </c>
      <c r="D28" s="42" t="s">
        <v>125</v>
      </c>
      <c r="E28" s="42" t="s">
        <v>155</v>
      </c>
      <c r="F28" s="64" t="s">
        <v>216</v>
      </c>
      <c r="G28" s="55"/>
      <c r="H28" s="51"/>
      <c r="I28" s="51"/>
      <c r="J28" s="51">
        <v>15.6</v>
      </c>
      <c r="K28" s="51">
        <v>15.6</v>
      </c>
    </row>
    <row r="29" spans="1:12" ht="25.5">
      <c r="A29" s="62" t="s">
        <v>133</v>
      </c>
      <c r="B29" s="42" t="s">
        <v>114</v>
      </c>
      <c r="C29" s="42" t="s">
        <v>115</v>
      </c>
      <c r="D29" s="42" t="s">
        <v>125</v>
      </c>
      <c r="E29" s="42" t="s">
        <v>155</v>
      </c>
      <c r="F29" s="64">
        <v>244</v>
      </c>
      <c r="G29" s="55"/>
      <c r="H29" s="51"/>
      <c r="I29" s="51">
        <f t="shared" si="0"/>
        <v>106.8</v>
      </c>
      <c r="J29" s="51">
        <v>106.8</v>
      </c>
      <c r="K29" s="51">
        <v>106.8</v>
      </c>
    </row>
    <row r="30" spans="1:12" ht="76.5">
      <c r="A30" s="62" t="s">
        <v>171</v>
      </c>
      <c r="B30" s="42" t="s">
        <v>114</v>
      </c>
      <c r="C30" s="42" t="s">
        <v>115</v>
      </c>
      <c r="D30" s="42" t="s">
        <v>125</v>
      </c>
      <c r="E30" s="42" t="s">
        <v>155</v>
      </c>
      <c r="F30" s="63" t="s">
        <v>172</v>
      </c>
      <c r="G30" s="55"/>
      <c r="H30" s="51"/>
      <c r="I30" s="51">
        <f t="shared" si="0"/>
        <v>0</v>
      </c>
      <c r="J30" s="51"/>
      <c r="K30" s="51"/>
    </row>
    <row r="31" spans="1:12">
      <c r="A31" s="62" t="s">
        <v>128</v>
      </c>
      <c r="B31" s="42" t="s">
        <v>114</v>
      </c>
      <c r="C31" s="42" t="s">
        <v>115</v>
      </c>
      <c r="D31" s="42" t="s">
        <v>125</v>
      </c>
      <c r="E31" s="42" t="s">
        <v>155</v>
      </c>
      <c r="F31" s="63" t="s">
        <v>129</v>
      </c>
      <c r="G31" s="55"/>
      <c r="H31" s="51"/>
      <c r="I31" s="51">
        <f t="shared" si="0"/>
        <v>15</v>
      </c>
      <c r="J31" s="51">
        <v>15</v>
      </c>
      <c r="K31" s="51">
        <v>15</v>
      </c>
    </row>
    <row r="32" spans="1:12">
      <c r="A32" s="62" t="s">
        <v>173</v>
      </c>
      <c r="B32" s="42" t="s">
        <v>114</v>
      </c>
      <c r="C32" s="42" t="s">
        <v>115</v>
      </c>
      <c r="D32" s="42" t="s">
        <v>125</v>
      </c>
      <c r="E32" s="42" t="s">
        <v>155</v>
      </c>
      <c r="F32" s="63" t="s">
        <v>130</v>
      </c>
      <c r="G32" s="55"/>
      <c r="H32" s="51"/>
      <c r="I32" s="51">
        <f t="shared" si="0"/>
        <v>6.82</v>
      </c>
      <c r="J32" s="51">
        <v>6.82</v>
      </c>
      <c r="K32" s="51">
        <v>6.82</v>
      </c>
    </row>
    <row r="33" spans="1:12">
      <c r="A33" s="54" t="s">
        <v>28</v>
      </c>
      <c r="B33" s="42" t="s">
        <v>114</v>
      </c>
      <c r="C33" s="42" t="s">
        <v>115</v>
      </c>
      <c r="D33" s="42" t="s">
        <v>131</v>
      </c>
      <c r="E33" s="42"/>
      <c r="F33" s="42"/>
      <c r="G33" s="39" t="e">
        <f>#REF!</f>
        <v>#REF!</v>
      </c>
      <c r="H33" s="51"/>
      <c r="I33" s="51">
        <f t="shared" si="0"/>
        <v>10</v>
      </c>
      <c r="J33" s="51">
        <f>J34</f>
        <v>10</v>
      </c>
      <c r="K33" s="51">
        <f>K34</f>
        <v>10</v>
      </c>
    </row>
    <row r="34" spans="1:12" ht="38.25">
      <c r="A34" s="54" t="s">
        <v>174</v>
      </c>
      <c r="B34" s="42" t="s">
        <v>114</v>
      </c>
      <c r="C34" s="42" t="s">
        <v>115</v>
      </c>
      <c r="D34" s="42" t="s">
        <v>131</v>
      </c>
      <c r="E34" s="42" t="s">
        <v>175</v>
      </c>
      <c r="F34" s="42"/>
      <c r="G34" s="39"/>
      <c r="H34" s="51"/>
      <c r="I34" s="51">
        <f t="shared" si="0"/>
        <v>10</v>
      </c>
      <c r="J34" s="51">
        <f>J35</f>
        <v>10</v>
      </c>
      <c r="K34" s="51">
        <f>K35</f>
        <v>10</v>
      </c>
    </row>
    <row r="35" spans="1:12" ht="25.5">
      <c r="A35" s="65" t="s">
        <v>133</v>
      </c>
      <c r="B35" s="42" t="s">
        <v>114</v>
      </c>
      <c r="C35" s="42" t="s">
        <v>115</v>
      </c>
      <c r="D35" s="42" t="s">
        <v>131</v>
      </c>
      <c r="E35" s="42" t="s">
        <v>175</v>
      </c>
      <c r="F35" s="37" t="s">
        <v>127</v>
      </c>
      <c r="G35" s="39"/>
      <c r="H35" s="51"/>
      <c r="I35" s="51">
        <f t="shared" si="0"/>
        <v>10</v>
      </c>
      <c r="J35" s="51">
        <v>10</v>
      </c>
      <c r="K35" s="51">
        <v>10</v>
      </c>
      <c r="L35" s="11" t="s">
        <v>176</v>
      </c>
    </row>
    <row r="36" spans="1:12">
      <c r="A36" s="54" t="s">
        <v>143</v>
      </c>
      <c r="B36" s="42" t="s">
        <v>114</v>
      </c>
      <c r="C36" s="42" t="s">
        <v>117</v>
      </c>
      <c r="D36" s="42"/>
      <c r="E36" s="42"/>
      <c r="F36" s="42"/>
      <c r="G36" s="39" t="e">
        <f>G37</f>
        <v>#REF!</v>
      </c>
      <c r="H36" s="51" t="e">
        <f>H37</f>
        <v>#REF!</v>
      </c>
      <c r="I36" s="51" t="e">
        <f t="shared" si="0"/>
        <v>#REF!</v>
      </c>
      <c r="J36" s="90">
        <f>J37</f>
        <v>100.1</v>
      </c>
      <c r="K36" s="90">
        <f>K37</f>
        <v>100.1</v>
      </c>
    </row>
    <row r="37" spans="1:12">
      <c r="A37" s="54" t="s">
        <v>44</v>
      </c>
      <c r="B37" s="42" t="s">
        <v>114</v>
      </c>
      <c r="C37" s="42" t="s">
        <v>117</v>
      </c>
      <c r="D37" s="42" t="s">
        <v>122</v>
      </c>
      <c r="E37" s="42"/>
      <c r="F37" s="42"/>
      <c r="G37" s="39" t="e">
        <f>#REF!+#REF!</f>
        <v>#REF!</v>
      </c>
      <c r="H37" s="51" t="e">
        <f>#REF!</f>
        <v>#REF!</v>
      </c>
      <c r="I37" s="51" t="e">
        <f t="shared" si="0"/>
        <v>#REF!</v>
      </c>
      <c r="J37" s="51">
        <f>J38</f>
        <v>100.1</v>
      </c>
      <c r="K37" s="51">
        <f>K38</f>
        <v>100.1</v>
      </c>
    </row>
    <row r="38" spans="1:12" ht="63.75">
      <c r="A38" s="65" t="s">
        <v>206</v>
      </c>
      <c r="B38" s="42" t="s">
        <v>114</v>
      </c>
      <c r="C38" s="42" t="s">
        <v>117</v>
      </c>
      <c r="D38" s="42" t="s">
        <v>122</v>
      </c>
      <c r="E38" s="42" t="s">
        <v>177</v>
      </c>
      <c r="F38" s="42"/>
      <c r="G38" s="55"/>
      <c r="H38" s="51"/>
      <c r="I38" s="51">
        <f t="shared" si="0"/>
        <v>100.1</v>
      </c>
      <c r="J38" s="51">
        <f>J39+J40+J41</f>
        <v>100.1</v>
      </c>
      <c r="K38" s="51">
        <f>K39+K40+K41</f>
        <v>100.1</v>
      </c>
    </row>
    <row r="39" spans="1:12">
      <c r="A39" s="62" t="s">
        <v>165</v>
      </c>
      <c r="B39" s="42" t="s">
        <v>114</v>
      </c>
      <c r="C39" s="42" t="s">
        <v>117</v>
      </c>
      <c r="D39" s="42" t="s">
        <v>122</v>
      </c>
      <c r="E39" s="42" t="s">
        <v>177</v>
      </c>
      <c r="F39" s="63" t="s">
        <v>119</v>
      </c>
      <c r="G39" s="55"/>
      <c r="H39" s="51">
        <v>0</v>
      </c>
      <c r="I39" s="51">
        <f t="shared" si="0"/>
        <v>77</v>
      </c>
      <c r="J39" s="51">
        <v>77</v>
      </c>
      <c r="K39" s="51">
        <v>77</v>
      </c>
      <c r="L39" s="11" t="s">
        <v>178</v>
      </c>
    </row>
    <row r="40" spans="1:12" ht="38.25">
      <c r="A40" s="62" t="s">
        <v>169</v>
      </c>
      <c r="B40" s="42" t="s">
        <v>114</v>
      </c>
      <c r="C40" s="42" t="s">
        <v>117</v>
      </c>
      <c r="D40" s="42" t="s">
        <v>122</v>
      </c>
      <c r="E40" s="42" t="s">
        <v>177</v>
      </c>
      <c r="F40" s="63" t="s">
        <v>152</v>
      </c>
      <c r="G40" s="55"/>
      <c r="H40" s="51">
        <v>0</v>
      </c>
      <c r="I40" s="51">
        <f t="shared" si="0"/>
        <v>23.1</v>
      </c>
      <c r="J40" s="51">
        <v>23.1</v>
      </c>
      <c r="K40" s="51">
        <v>23.1</v>
      </c>
      <c r="L40" s="11" t="s">
        <v>178</v>
      </c>
    </row>
    <row r="41" spans="1:12" ht="25.5">
      <c r="A41" s="65" t="s">
        <v>133</v>
      </c>
      <c r="B41" s="42" t="s">
        <v>114</v>
      </c>
      <c r="C41" s="42" t="s">
        <v>117</v>
      </c>
      <c r="D41" s="42" t="s">
        <v>122</v>
      </c>
      <c r="E41" s="42" t="s">
        <v>177</v>
      </c>
      <c r="F41" s="42" t="s">
        <v>127</v>
      </c>
      <c r="G41" s="55"/>
      <c r="H41" s="51"/>
      <c r="I41" s="51">
        <f t="shared" si="0"/>
        <v>0</v>
      </c>
      <c r="J41" s="51"/>
      <c r="K41" s="51"/>
      <c r="L41" s="11" t="s">
        <v>178</v>
      </c>
    </row>
    <row r="42" spans="1:12">
      <c r="A42" s="54" t="s">
        <v>134</v>
      </c>
      <c r="B42" s="42" t="s">
        <v>114</v>
      </c>
      <c r="C42" s="42" t="s">
        <v>126</v>
      </c>
      <c r="D42" s="42"/>
      <c r="E42" s="42"/>
      <c r="F42" s="42"/>
      <c r="G42" s="39" t="e">
        <f>G43+#REF!</f>
        <v>#REF!</v>
      </c>
      <c r="H42" s="51" t="e">
        <f>H43</f>
        <v>#REF!</v>
      </c>
      <c r="I42" s="51" t="e">
        <f t="shared" si="0"/>
        <v>#REF!</v>
      </c>
      <c r="J42" s="90">
        <f t="shared" ref="J42:K44" si="2">J43</f>
        <v>0</v>
      </c>
      <c r="K42" s="90">
        <f t="shared" si="2"/>
        <v>0</v>
      </c>
    </row>
    <row r="43" spans="1:12">
      <c r="A43" s="54" t="s">
        <v>16</v>
      </c>
      <c r="B43" s="42" t="s">
        <v>114</v>
      </c>
      <c r="C43" s="42" t="s">
        <v>126</v>
      </c>
      <c r="D43" s="42" t="s">
        <v>122</v>
      </c>
      <c r="E43" s="42"/>
      <c r="F43" s="42"/>
      <c r="G43" s="39" t="e">
        <f>#REF!+#REF!+#REF!+#REF!+#REF!</f>
        <v>#REF!</v>
      </c>
      <c r="H43" s="51" t="e">
        <f>#REF!</f>
        <v>#REF!</v>
      </c>
      <c r="I43" s="51" t="e">
        <f t="shared" si="0"/>
        <v>#REF!</v>
      </c>
      <c r="J43" s="51">
        <f t="shared" si="2"/>
        <v>0</v>
      </c>
      <c r="K43" s="51">
        <f t="shared" si="2"/>
        <v>0</v>
      </c>
    </row>
    <row r="44" spans="1:12" ht="25.5">
      <c r="A44" s="61" t="s">
        <v>179</v>
      </c>
      <c r="B44" s="42" t="s">
        <v>114</v>
      </c>
      <c r="C44" s="42" t="s">
        <v>126</v>
      </c>
      <c r="D44" s="42" t="s">
        <v>122</v>
      </c>
      <c r="E44" s="42" t="s">
        <v>180</v>
      </c>
      <c r="F44" s="42"/>
      <c r="G44" s="55"/>
      <c r="H44" s="51"/>
      <c r="I44" s="51">
        <f t="shared" si="0"/>
        <v>0</v>
      </c>
      <c r="J44" s="51">
        <f t="shared" si="2"/>
        <v>0</v>
      </c>
      <c r="K44" s="51">
        <f t="shared" si="2"/>
        <v>0</v>
      </c>
    </row>
    <row r="45" spans="1:12" ht="25.5">
      <c r="A45" s="61" t="s">
        <v>133</v>
      </c>
      <c r="B45" s="42" t="s">
        <v>114</v>
      </c>
      <c r="C45" s="42" t="s">
        <v>126</v>
      </c>
      <c r="D45" s="42" t="s">
        <v>122</v>
      </c>
      <c r="E45" s="42" t="s">
        <v>180</v>
      </c>
      <c r="F45" s="42" t="s">
        <v>127</v>
      </c>
      <c r="G45" s="55"/>
      <c r="H45" s="51"/>
      <c r="I45" s="51">
        <f t="shared" si="0"/>
        <v>0</v>
      </c>
      <c r="J45" s="51"/>
      <c r="K45" s="51"/>
    </row>
    <row r="46" spans="1:12">
      <c r="A46" s="54" t="s">
        <v>136</v>
      </c>
      <c r="B46" s="42" t="s">
        <v>114</v>
      </c>
      <c r="C46" s="42" t="s">
        <v>135</v>
      </c>
      <c r="D46" s="42"/>
      <c r="E46" s="42"/>
      <c r="F46" s="42"/>
      <c r="G46" s="39" t="e">
        <f>G47</f>
        <v>#REF!</v>
      </c>
      <c r="H46" s="51" t="e">
        <f>H47</f>
        <v>#REF!</v>
      </c>
      <c r="I46" s="51" t="e">
        <f t="shared" si="0"/>
        <v>#REF!</v>
      </c>
      <c r="J46" s="90">
        <f t="shared" ref="J46:K48" si="3">J47</f>
        <v>281.96000000000004</v>
      </c>
      <c r="K46" s="90">
        <f t="shared" si="3"/>
        <v>281.96000000000004</v>
      </c>
    </row>
    <row r="47" spans="1:12">
      <c r="A47" s="54" t="s">
        <v>10</v>
      </c>
      <c r="B47" s="42" t="s">
        <v>114</v>
      </c>
      <c r="C47" s="42" t="s">
        <v>135</v>
      </c>
      <c r="D47" s="42" t="s">
        <v>135</v>
      </c>
      <c r="E47" s="42"/>
      <c r="F47" s="42"/>
      <c r="G47" s="39" t="e">
        <f>#REF!+#REF!</f>
        <v>#REF!</v>
      </c>
      <c r="H47" s="51" t="e">
        <f>#REF!</f>
        <v>#REF!</v>
      </c>
      <c r="I47" s="51" t="e">
        <f t="shared" si="0"/>
        <v>#REF!</v>
      </c>
      <c r="J47" s="51">
        <f t="shared" si="3"/>
        <v>281.96000000000004</v>
      </c>
      <c r="K47" s="51">
        <f t="shared" si="3"/>
        <v>281.96000000000004</v>
      </c>
    </row>
    <row r="48" spans="1:12">
      <c r="A48" s="61" t="s">
        <v>181</v>
      </c>
      <c r="B48" s="42" t="s">
        <v>114</v>
      </c>
      <c r="C48" s="42" t="s">
        <v>135</v>
      </c>
      <c r="D48" s="42" t="s">
        <v>135</v>
      </c>
      <c r="E48" s="42" t="s">
        <v>156</v>
      </c>
      <c r="F48" s="42"/>
      <c r="G48" s="55"/>
      <c r="H48" s="51"/>
      <c r="I48" s="51">
        <f t="shared" si="0"/>
        <v>281.96000000000004</v>
      </c>
      <c r="J48" s="51">
        <f t="shared" si="3"/>
        <v>281.96000000000004</v>
      </c>
      <c r="K48" s="51">
        <f t="shared" si="3"/>
        <v>281.96000000000004</v>
      </c>
    </row>
    <row r="49" spans="1:11" ht="25.5">
      <c r="A49" s="61" t="s">
        <v>182</v>
      </c>
      <c r="B49" s="42" t="s">
        <v>114</v>
      </c>
      <c r="C49" s="42" t="s">
        <v>135</v>
      </c>
      <c r="D49" s="42" t="s">
        <v>135</v>
      </c>
      <c r="E49" s="42" t="s">
        <v>157</v>
      </c>
      <c r="F49" s="42"/>
      <c r="G49" s="55"/>
      <c r="H49" s="51"/>
      <c r="I49" s="51">
        <f t="shared" si="0"/>
        <v>281.96000000000004</v>
      </c>
      <c r="J49" s="51">
        <f>J50+J53</f>
        <v>281.96000000000004</v>
      </c>
      <c r="K49" s="51">
        <f>K50+K53</f>
        <v>281.96000000000004</v>
      </c>
    </row>
    <row r="50" spans="1:11" ht="25.5">
      <c r="A50" s="62" t="s">
        <v>183</v>
      </c>
      <c r="B50" s="42" t="s">
        <v>114</v>
      </c>
      <c r="C50" s="42" t="s">
        <v>135</v>
      </c>
      <c r="D50" s="42" t="s">
        <v>135</v>
      </c>
      <c r="E50" s="42" t="s">
        <v>158</v>
      </c>
      <c r="F50" s="42"/>
      <c r="G50" s="55"/>
      <c r="H50" s="51"/>
      <c r="I50" s="51">
        <f t="shared" si="0"/>
        <v>281.96000000000004</v>
      </c>
      <c r="J50" s="51">
        <f>J51+J52</f>
        <v>281.96000000000004</v>
      </c>
      <c r="K50" s="51">
        <f>K51+K52</f>
        <v>281.96000000000004</v>
      </c>
    </row>
    <row r="51" spans="1:11">
      <c r="A51" s="62" t="s">
        <v>159</v>
      </c>
      <c r="B51" s="42" t="s">
        <v>114</v>
      </c>
      <c r="C51" s="42" t="s">
        <v>135</v>
      </c>
      <c r="D51" s="42" t="s">
        <v>135</v>
      </c>
      <c r="E51" s="42" t="s">
        <v>158</v>
      </c>
      <c r="F51" s="63" t="s">
        <v>132</v>
      </c>
      <c r="G51" s="55"/>
      <c r="H51" s="51"/>
      <c r="I51" s="51">
        <f t="shared" si="0"/>
        <v>216.56</v>
      </c>
      <c r="J51" s="51">
        <v>216.56</v>
      </c>
      <c r="K51" s="51">
        <v>216.56</v>
      </c>
    </row>
    <row r="52" spans="1:11" ht="38.25">
      <c r="A52" s="62" t="s">
        <v>184</v>
      </c>
      <c r="B52" s="42" t="s">
        <v>114</v>
      </c>
      <c r="C52" s="42" t="s">
        <v>135</v>
      </c>
      <c r="D52" s="42" t="s">
        <v>135</v>
      </c>
      <c r="E52" s="42" t="s">
        <v>158</v>
      </c>
      <c r="F52" s="63" t="s">
        <v>160</v>
      </c>
      <c r="G52" s="55"/>
      <c r="H52" s="51"/>
      <c r="I52" s="51">
        <f t="shared" si="0"/>
        <v>65.400000000000006</v>
      </c>
      <c r="J52" s="51">
        <v>65.400000000000006</v>
      </c>
      <c r="K52" s="51">
        <v>65.400000000000006</v>
      </c>
    </row>
    <row r="53" spans="1:11">
      <c r="A53" s="61" t="s">
        <v>185</v>
      </c>
      <c r="B53" s="42" t="s">
        <v>114</v>
      </c>
      <c r="C53" s="42" t="s">
        <v>135</v>
      </c>
      <c r="D53" s="42" t="s">
        <v>135</v>
      </c>
      <c r="E53" s="42" t="s">
        <v>186</v>
      </c>
      <c r="F53" s="42"/>
      <c r="G53" s="55"/>
      <c r="H53" s="51"/>
      <c r="I53" s="51">
        <f t="shared" si="0"/>
        <v>0</v>
      </c>
      <c r="J53" s="51">
        <f>J54</f>
        <v>0</v>
      </c>
      <c r="K53" s="51">
        <f>K54</f>
        <v>0</v>
      </c>
    </row>
    <row r="54" spans="1:11" ht="25.5">
      <c r="A54" s="61" t="s">
        <v>133</v>
      </c>
      <c r="B54" s="42" t="s">
        <v>114</v>
      </c>
      <c r="C54" s="42" t="s">
        <v>135</v>
      </c>
      <c r="D54" s="42" t="s">
        <v>135</v>
      </c>
      <c r="E54" s="42" t="s">
        <v>186</v>
      </c>
      <c r="F54" s="42" t="s">
        <v>127</v>
      </c>
      <c r="G54" s="55"/>
      <c r="H54" s="51"/>
      <c r="I54" s="51">
        <f t="shared" si="0"/>
        <v>0</v>
      </c>
      <c r="J54" s="51"/>
      <c r="K54" s="51"/>
    </row>
    <row r="55" spans="1:11" ht="25.5">
      <c r="A55" s="91" t="s">
        <v>138</v>
      </c>
      <c r="B55" s="92" t="s">
        <v>114</v>
      </c>
      <c r="C55" s="92" t="s">
        <v>137</v>
      </c>
      <c r="D55" s="92"/>
      <c r="E55" s="92"/>
      <c r="F55" s="92"/>
      <c r="G55" s="93" t="e">
        <f>G56</f>
        <v>#REF!</v>
      </c>
      <c r="H55" s="94">
        <f>H56</f>
        <v>0</v>
      </c>
      <c r="I55" s="94">
        <f t="shared" ref="I55:I67" si="4">J55-H55</f>
        <v>2749.108839</v>
      </c>
      <c r="J55" s="95">
        <f>J56</f>
        <v>2749.108839</v>
      </c>
      <c r="K55" s="95">
        <f>K56</f>
        <v>2613.398839</v>
      </c>
    </row>
    <row r="56" spans="1:11">
      <c r="A56" s="54" t="s">
        <v>139</v>
      </c>
      <c r="B56" s="42" t="s">
        <v>114</v>
      </c>
      <c r="C56" s="42" t="s">
        <v>137</v>
      </c>
      <c r="D56" s="42" t="s">
        <v>115</v>
      </c>
      <c r="E56" s="42"/>
      <c r="F56" s="42"/>
      <c r="G56" s="39" t="e">
        <f>#REF!+G57</f>
        <v>#REF!</v>
      </c>
      <c r="H56" s="51">
        <f>H57</f>
        <v>0</v>
      </c>
      <c r="I56" s="51">
        <f t="shared" si="4"/>
        <v>2749.108839</v>
      </c>
      <c r="J56" s="90">
        <f>J61</f>
        <v>2749.108839</v>
      </c>
      <c r="K56" s="90">
        <f>K61</f>
        <v>2613.398839</v>
      </c>
    </row>
    <row r="57" spans="1:11" ht="51">
      <c r="A57" s="41" t="s">
        <v>207</v>
      </c>
      <c r="B57" s="42" t="s">
        <v>114</v>
      </c>
      <c r="C57" s="42" t="s">
        <v>137</v>
      </c>
      <c r="D57" s="42" t="s">
        <v>115</v>
      </c>
      <c r="E57" s="42" t="s">
        <v>208</v>
      </c>
      <c r="F57" s="42"/>
      <c r="G57" s="39">
        <f>G58+G59+G60</f>
        <v>378.5</v>
      </c>
      <c r="H57" s="96"/>
      <c r="I57" s="51">
        <f t="shared" si="4"/>
        <v>0</v>
      </c>
      <c r="J57" s="90">
        <v>0</v>
      </c>
      <c r="K57" s="90">
        <v>0</v>
      </c>
    </row>
    <row r="58" spans="1:11" ht="25.5">
      <c r="A58" s="61" t="s">
        <v>133</v>
      </c>
      <c r="B58" s="42" t="s">
        <v>114</v>
      </c>
      <c r="C58" s="42" t="s">
        <v>137</v>
      </c>
      <c r="D58" s="42" t="s">
        <v>115</v>
      </c>
      <c r="E58" s="42" t="s">
        <v>208</v>
      </c>
      <c r="F58" s="42" t="s">
        <v>127</v>
      </c>
      <c r="G58" s="55">
        <v>318.5</v>
      </c>
      <c r="H58" s="51"/>
      <c r="I58" s="51">
        <f t="shared" si="4"/>
        <v>0</v>
      </c>
      <c r="J58" s="90">
        <v>0</v>
      </c>
      <c r="K58" s="90">
        <v>0</v>
      </c>
    </row>
    <row r="59" spans="1:11">
      <c r="A59" s="54" t="s">
        <v>128</v>
      </c>
      <c r="B59" s="42" t="s">
        <v>114</v>
      </c>
      <c r="C59" s="42" t="s">
        <v>137</v>
      </c>
      <c r="D59" s="42" t="s">
        <v>115</v>
      </c>
      <c r="E59" s="42" t="s">
        <v>208</v>
      </c>
      <c r="F59" s="42" t="s">
        <v>129</v>
      </c>
      <c r="G59" s="55">
        <v>38</v>
      </c>
      <c r="H59" s="51"/>
      <c r="I59" s="51">
        <f t="shared" si="4"/>
        <v>0</v>
      </c>
      <c r="J59" s="90"/>
      <c r="K59" s="90"/>
    </row>
    <row r="60" spans="1:11">
      <c r="A60" s="54" t="s">
        <v>209</v>
      </c>
      <c r="B60" s="42" t="s">
        <v>114</v>
      </c>
      <c r="C60" s="42" t="s">
        <v>137</v>
      </c>
      <c r="D60" s="42" t="s">
        <v>115</v>
      </c>
      <c r="E60" s="42" t="s">
        <v>208</v>
      </c>
      <c r="F60" s="42" t="s">
        <v>130</v>
      </c>
      <c r="G60" s="55">
        <v>22</v>
      </c>
      <c r="H60" s="51"/>
      <c r="I60" s="51">
        <f t="shared" si="4"/>
        <v>0</v>
      </c>
      <c r="J60" s="90"/>
      <c r="K60" s="100"/>
    </row>
    <row r="61" spans="1:11">
      <c r="A61" s="97" t="s">
        <v>187</v>
      </c>
      <c r="B61" s="92" t="s">
        <v>114</v>
      </c>
      <c r="C61" s="92" t="s">
        <v>137</v>
      </c>
      <c r="D61" s="92" t="s">
        <v>115</v>
      </c>
      <c r="E61" s="92" t="s">
        <v>161</v>
      </c>
      <c r="F61" s="92"/>
      <c r="G61" s="98"/>
      <c r="H61" s="87"/>
      <c r="I61" s="87">
        <f t="shared" si="4"/>
        <v>2749.108839</v>
      </c>
      <c r="J61" s="99">
        <f>J66+J62</f>
        <v>2749.108839</v>
      </c>
      <c r="K61" s="99">
        <f>K66+K62</f>
        <v>2613.398839</v>
      </c>
    </row>
    <row r="62" spans="1:11" ht="25.5">
      <c r="A62" s="61" t="s">
        <v>182</v>
      </c>
      <c r="B62" s="42" t="s">
        <v>114</v>
      </c>
      <c r="C62" s="42" t="s">
        <v>137</v>
      </c>
      <c r="D62" s="42" t="s">
        <v>115</v>
      </c>
      <c r="E62" s="42" t="s">
        <v>161</v>
      </c>
      <c r="F62" s="42"/>
      <c r="G62" s="98"/>
      <c r="H62" s="87"/>
      <c r="I62" s="87"/>
      <c r="J62" s="90">
        <f>J63</f>
        <v>2551.318839</v>
      </c>
      <c r="K62" s="90">
        <f>K63</f>
        <v>2551.318839</v>
      </c>
    </row>
    <row r="63" spans="1:11" ht="25.5">
      <c r="A63" s="62" t="s">
        <v>183</v>
      </c>
      <c r="B63" s="42" t="s">
        <v>114</v>
      </c>
      <c r="C63" s="42" t="s">
        <v>137</v>
      </c>
      <c r="D63" s="42" t="s">
        <v>115</v>
      </c>
      <c r="E63" s="42" t="s">
        <v>210</v>
      </c>
      <c r="F63" s="42"/>
      <c r="G63" s="98"/>
      <c r="H63" s="87"/>
      <c r="I63" s="87"/>
      <c r="J63" s="90">
        <f>J64+J65</f>
        <v>2551.318839</v>
      </c>
      <c r="K63" s="90">
        <f>K64+K65</f>
        <v>2551.318839</v>
      </c>
    </row>
    <row r="64" spans="1:11">
      <c r="A64" s="62" t="s">
        <v>159</v>
      </c>
      <c r="B64" s="42" t="s">
        <v>114</v>
      </c>
      <c r="C64" s="42" t="s">
        <v>137</v>
      </c>
      <c r="D64" s="42" t="s">
        <v>115</v>
      </c>
      <c r="E64" s="42" t="s">
        <v>211</v>
      </c>
      <c r="F64" s="42" t="s">
        <v>132</v>
      </c>
      <c r="G64" s="98"/>
      <c r="H64" s="87"/>
      <c r="I64" s="87"/>
      <c r="J64" s="90">
        <f>828.0712+1164.92</f>
        <v>1992.9911999999999</v>
      </c>
      <c r="K64" s="90">
        <f>828.0712+1164.92</f>
        <v>1992.9911999999999</v>
      </c>
    </row>
    <row r="65" spans="1:11" ht="38.25">
      <c r="A65" s="62" t="s">
        <v>184</v>
      </c>
      <c r="B65" s="42" t="s">
        <v>114</v>
      </c>
      <c r="C65" s="42" t="s">
        <v>137</v>
      </c>
      <c r="D65" s="42" t="s">
        <v>115</v>
      </c>
      <c r="E65" s="42" t="s">
        <v>211</v>
      </c>
      <c r="F65" s="42" t="s">
        <v>160</v>
      </c>
      <c r="G65" s="98"/>
      <c r="H65" s="87"/>
      <c r="I65" s="87"/>
      <c r="J65" s="90">
        <f>241.357639+316.97</f>
        <v>558.32763900000009</v>
      </c>
      <c r="K65" s="90">
        <f>241.357639+316.97</f>
        <v>558.32763900000009</v>
      </c>
    </row>
    <row r="66" spans="1:11">
      <c r="A66" s="61" t="s">
        <v>188</v>
      </c>
      <c r="B66" s="42" t="s">
        <v>114</v>
      </c>
      <c r="C66" s="42" t="s">
        <v>137</v>
      </c>
      <c r="D66" s="42" t="s">
        <v>115</v>
      </c>
      <c r="E66" s="42" t="s">
        <v>189</v>
      </c>
      <c r="F66" s="42"/>
      <c r="G66" s="55"/>
      <c r="H66" s="51"/>
      <c r="I66" s="51">
        <f t="shared" si="4"/>
        <v>197.79</v>
      </c>
      <c r="J66" s="90">
        <f>J67+J68+J69+J70</f>
        <v>197.79</v>
      </c>
      <c r="K66" s="90">
        <f>K67+K68+K69+K70</f>
        <v>62.079999999999984</v>
      </c>
    </row>
    <row r="67" spans="1:11" ht="25.5">
      <c r="A67" s="61" t="s">
        <v>133</v>
      </c>
      <c r="B67" s="42" t="s">
        <v>114</v>
      </c>
      <c r="C67" s="42" t="s">
        <v>137</v>
      </c>
      <c r="D67" s="42" t="s">
        <v>115</v>
      </c>
      <c r="E67" s="42" t="s">
        <v>189</v>
      </c>
      <c r="F67" s="42" t="s">
        <v>127</v>
      </c>
      <c r="G67" s="55"/>
      <c r="H67" s="51"/>
      <c r="I67" s="51">
        <f t="shared" si="4"/>
        <v>197.79</v>
      </c>
      <c r="J67" s="90">
        <f>333.51-J71+5</f>
        <v>197.79</v>
      </c>
      <c r="K67" s="90">
        <f>333.51-K71+10</f>
        <v>62.079999999999984</v>
      </c>
    </row>
    <row r="68" spans="1:11" ht="76.5">
      <c r="A68" s="62" t="s">
        <v>171</v>
      </c>
      <c r="B68" s="42" t="s">
        <v>114</v>
      </c>
      <c r="C68" s="42" t="s">
        <v>137</v>
      </c>
      <c r="D68" s="42" t="s">
        <v>115</v>
      </c>
      <c r="E68" s="42" t="s">
        <v>212</v>
      </c>
      <c r="F68" s="63" t="s">
        <v>172</v>
      </c>
      <c r="G68" s="55"/>
      <c r="H68" s="51"/>
      <c r="I68" s="51"/>
      <c r="J68" s="90"/>
      <c r="K68" s="90"/>
    </row>
    <row r="69" spans="1:11">
      <c r="A69" s="62" t="s">
        <v>128</v>
      </c>
      <c r="B69" s="42" t="s">
        <v>114</v>
      </c>
      <c r="C69" s="42" t="s">
        <v>137</v>
      </c>
      <c r="D69" s="42" t="s">
        <v>115</v>
      </c>
      <c r="E69" s="42" t="s">
        <v>212</v>
      </c>
      <c r="F69" s="63" t="s">
        <v>129</v>
      </c>
      <c r="G69" s="55"/>
      <c r="H69" s="51"/>
      <c r="I69" s="51"/>
      <c r="J69" s="90"/>
      <c r="K69" s="90"/>
    </row>
    <row r="70" spans="1:11">
      <c r="A70" s="62" t="s">
        <v>173</v>
      </c>
      <c r="B70" s="42" t="s">
        <v>114</v>
      </c>
      <c r="C70" s="42" t="s">
        <v>137</v>
      </c>
      <c r="D70" s="42" t="s">
        <v>115</v>
      </c>
      <c r="E70" s="42" t="s">
        <v>212</v>
      </c>
      <c r="F70" s="63" t="s">
        <v>130</v>
      </c>
      <c r="G70" s="55"/>
      <c r="H70" s="51"/>
      <c r="I70" s="51"/>
      <c r="J70" s="90"/>
      <c r="K70" s="90"/>
    </row>
    <row r="71" spans="1:11">
      <c r="A71" s="41" t="s">
        <v>140</v>
      </c>
      <c r="B71" s="42" t="s">
        <v>114</v>
      </c>
      <c r="C71" s="42" t="s">
        <v>141</v>
      </c>
      <c r="D71" s="42" t="s">
        <v>141</v>
      </c>
      <c r="E71" s="42" t="s">
        <v>142</v>
      </c>
      <c r="F71" s="42" t="s">
        <v>118</v>
      </c>
      <c r="G71" s="39">
        <v>0</v>
      </c>
      <c r="H71" s="51">
        <v>139.80000000000001</v>
      </c>
      <c r="I71" s="51">
        <f t="shared" si="0"/>
        <v>141.63</v>
      </c>
      <c r="J71" s="51">
        <v>140.72</v>
      </c>
      <c r="K71" s="51">
        <v>281.43</v>
      </c>
    </row>
    <row r="72" spans="1:11">
      <c r="A72" s="41" t="s">
        <v>140</v>
      </c>
      <c r="B72" s="41"/>
      <c r="C72" s="42"/>
      <c r="D72" s="42"/>
      <c r="E72" s="42"/>
      <c r="F72" s="42"/>
      <c r="G72" s="39"/>
      <c r="H72" s="51"/>
      <c r="I72" s="51">
        <f t="shared" si="0"/>
        <v>0</v>
      </c>
      <c r="J72" s="51"/>
      <c r="K72" s="51"/>
    </row>
    <row r="73" spans="1:11">
      <c r="A73" s="109" t="s">
        <v>1</v>
      </c>
      <c r="B73" s="109"/>
      <c r="C73" s="109"/>
      <c r="D73" s="109"/>
      <c r="E73" s="109"/>
      <c r="F73" s="109"/>
      <c r="G73" s="39" t="e">
        <f>G7+G36+#REF!+G42+G46+#REF!+#REF!+G71</f>
        <v>#REF!</v>
      </c>
      <c r="H73" s="66" t="e">
        <f>H7+H36+H42+H46+#REF!+#REF!+H71</f>
        <v>#REF!</v>
      </c>
      <c r="I73" s="51" t="e">
        <f>K73-H73</f>
        <v>#REF!</v>
      </c>
      <c r="J73" s="51">
        <f>J7+J36+J42+J46+J55+J71</f>
        <v>5733.7998090000001</v>
      </c>
      <c r="K73" s="51">
        <f>K7+K36+K42+K46+K55+K71</f>
        <v>5738.8000134000004</v>
      </c>
    </row>
    <row r="74" spans="1:11">
      <c r="H74" s="67">
        <v>5067.6000000000004</v>
      </c>
    </row>
    <row r="75" spans="1:11">
      <c r="H75" s="69" t="e">
        <f>H74-H73</f>
        <v>#REF!</v>
      </c>
    </row>
    <row r="77" spans="1:11">
      <c r="K77" s="69">
        <v>0</v>
      </c>
    </row>
    <row r="80" spans="1:11">
      <c r="I80" s="70"/>
      <c r="J80" s="70"/>
      <c r="K80" s="71"/>
    </row>
  </sheetData>
  <mergeCells count="4">
    <mergeCell ref="F1:L1"/>
    <mergeCell ref="M1:N1"/>
    <mergeCell ref="A73:F73"/>
    <mergeCell ref="A3:K3"/>
  </mergeCells>
  <phoneticPr fontId="25" type="noConversion"/>
  <pageMargins left="1.1417322834645669" right="0.19685039370078741" top="0.59055118110236227" bottom="0.27559055118110237" header="0.31496062992125984" footer="0.31496062992125984"/>
  <pageSetup paperSize="9" scale="64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80"/>
  <sheetViews>
    <sheetView workbookViewId="0">
      <selection activeCell="A8" sqref="A8"/>
    </sheetView>
  </sheetViews>
  <sheetFormatPr defaultColWidth="36" defaultRowHeight="12.75"/>
  <cols>
    <col min="1" max="1" width="57.7109375" style="8" customWidth="1"/>
    <col min="2" max="2" width="7.42578125" style="10" customWidth="1"/>
    <col min="3" max="3" width="6.7109375" style="10" customWidth="1"/>
    <col min="4" max="4" width="16.42578125" style="10" customWidth="1"/>
    <col min="5" max="5" width="8.85546875" style="10" customWidth="1"/>
    <col min="6" max="6" width="10.7109375" style="10" hidden="1" customWidth="1"/>
    <col min="7" max="7" width="15.42578125" style="69" hidden="1" customWidth="1"/>
    <col min="8" max="8" width="16.140625" style="68" hidden="1" customWidth="1"/>
    <col min="9" max="9" width="17.140625" style="69" customWidth="1"/>
    <col min="10" max="10" width="9.140625" style="11" hidden="1" customWidth="1"/>
    <col min="11" max="253" width="9.140625" style="11" customWidth="1"/>
    <col min="254" max="254" width="3.5703125" style="11" customWidth="1"/>
    <col min="255" max="16384" width="36" style="11"/>
  </cols>
  <sheetData>
    <row r="1" spans="1:12" ht="173.25" customHeight="1">
      <c r="A1" s="4"/>
      <c r="B1" s="4"/>
      <c r="E1" s="103" t="s">
        <v>221</v>
      </c>
      <c r="F1" s="103"/>
      <c r="G1" s="103"/>
      <c r="H1" s="103"/>
      <c r="I1" s="103"/>
      <c r="J1" s="103"/>
      <c r="K1" s="106"/>
      <c r="L1" s="106"/>
    </row>
    <row r="2" spans="1:12" ht="16.5" customHeight="1">
      <c r="F2" s="45"/>
      <c r="G2" s="46"/>
      <c r="H2" s="46"/>
      <c r="I2" s="46"/>
    </row>
    <row r="3" spans="1:12" s="13" customFormat="1" ht="89.25" customHeight="1">
      <c r="A3" s="107" t="s">
        <v>214</v>
      </c>
      <c r="B3" s="107"/>
      <c r="C3" s="107"/>
      <c r="D3" s="107"/>
      <c r="E3" s="107"/>
      <c r="F3" s="107"/>
      <c r="G3" s="107"/>
      <c r="H3" s="107"/>
      <c r="I3" s="107"/>
    </row>
    <row r="4" spans="1:12" s="12" customFormat="1" ht="15.75">
      <c r="A4" s="48"/>
      <c r="B4" s="48"/>
      <c r="C4" s="48"/>
      <c r="D4" s="49"/>
      <c r="E4" s="50"/>
      <c r="F4" s="50"/>
      <c r="G4" s="50"/>
      <c r="H4" s="50"/>
      <c r="I4" s="81" t="s">
        <v>192</v>
      </c>
    </row>
    <row r="5" spans="1:12" s="26" customFormat="1" ht="81.75" customHeight="1">
      <c r="A5" s="31" t="s">
        <v>34</v>
      </c>
      <c r="B5" s="37" t="s">
        <v>109</v>
      </c>
      <c r="C5" s="37" t="s">
        <v>110</v>
      </c>
      <c r="D5" s="37" t="s">
        <v>111</v>
      </c>
      <c r="E5" s="37" t="s">
        <v>112</v>
      </c>
      <c r="F5" s="38" t="s">
        <v>0</v>
      </c>
      <c r="G5" s="51" t="s">
        <v>162</v>
      </c>
      <c r="H5" s="51" t="s">
        <v>0</v>
      </c>
      <c r="I5" s="53" t="s">
        <v>39</v>
      </c>
    </row>
    <row r="6" spans="1:12" s="25" customFormat="1">
      <c r="A6" s="52">
        <v>1</v>
      </c>
      <c r="B6" s="37" t="s">
        <v>35</v>
      </c>
      <c r="C6" s="37" t="s">
        <v>36</v>
      </c>
      <c r="D6" s="37" t="s">
        <v>37</v>
      </c>
      <c r="E6" s="37" t="s">
        <v>38</v>
      </c>
      <c r="F6" s="52">
        <v>7</v>
      </c>
      <c r="G6" s="53">
        <v>8</v>
      </c>
      <c r="H6" s="53">
        <v>7</v>
      </c>
      <c r="I6" s="82">
        <v>7</v>
      </c>
    </row>
    <row r="7" spans="1:12" s="12" customFormat="1">
      <c r="A7" s="83" t="s">
        <v>113</v>
      </c>
      <c r="B7" s="84" t="s">
        <v>115</v>
      </c>
      <c r="C7" s="84" t="s">
        <v>150</v>
      </c>
      <c r="D7" s="84" t="s">
        <v>149</v>
      </c>
      <c r="E7" s="85"/>
      <c r="F7" s="86" t="e">
        <f>F8+F20+F33</f>
        <v>#REF!</v>
      </c>
      <c r="G7" s="87" t="e">
        <f>G8+G20+G33+G14</f>
        <v>#REF!</v>
      </c>
      <c r="H7" s="87" t="e">
        <f>I7-G7</f>
        <v>#REF!</v>
      </c>
      <c r="I7" s="99">
        <f>I8+I20+I33+I14</f>
        <v>2461.91</v>
      </c>
    </row>
    <row r="8" spans="1:12" s="14" customFormat="1" ht="34.5" customHeight="1">
      <c r="A8" s="40" t="s">
        <v>116</v>
      </c>
      <c r="B8" s="37" t="s">
        <v>115</v>
      </c>
      <c r="C8" s="37" t="s">
        <v>117</v>
      </c>
      <c r="D8" s="37" t="s">
        <v>149</v>
      </c>
      <c r="E8" s="38" t="s">
        <v>144</v>
      </c>
      <c r="F8" s="39" t="e">
        <f>#REF!+F9</f>
        <v>#REF!</v>
      </c>
      <c r="G8" s="51">
        <v>660</v>
      </c>
      <c r="H8" s="51">
        <f t="shared" ref="H8:H72" si="0">I8-G8</f>
        <v>119.37</v>
      </c>
      <c r="I8" s="51">
        <f>I9</f>
        <v>779.37</v>
      </c>
    </row>
    <row r="9" spans="1:12" s="12" customFormat="1" ht="50.25" customHeight="1">
      <c r="A9" s="41" t="s">
        <v>199</v>
      </c>
      <c r="B9" s="42" t="s">
        <v>115</v>
      </c>
      <c r="C9" s="42" t="s">
        <v>117</v>
      </c>
      <c r="D9" s="42" t="s">
        <v>151</v>
      </c>
      <c r="E9" s="42" t="s">
        <v>144</v>
      </c>
      <c r="F9" s="39">
        <f>F10</f>
        <v>500</v>
      </c>
      <c r="G9" s="51">
        <f>G10</f>
        <v>0</v>
      </c>
      <c r="H9" s="51">
        <f t="shared" si="0"/>
        <v>779.37</v>
      </c>
      <c r="I9" s="51">
        <f>I10</f>
        <v>779.37</v>
      </c>
    </row>
    <row r="10" spans="1:12" s="12" customFormat="1" ht="17.25" customHeight="1">
      <c r="A10" s="41" t="s">
        <v>120</v>
      </c>
      <c r="B10" s="42" t="s">
        <v>115</v>
      </c>
      <c r="C10" s="42" t="s">
        <v>117</v>
      </c>
      <c r="D10" s="42" t="s">
        <v>163</v>
      </c>
      <c r="E10" s="42"/>
      <c r="F10" s="39">
        <f>F12+F13</f>
        <v>500</v>
      </c>
      <c r="G10" s="51"/>
      <c r="H10" s="51">
        <f t="shared" si="0"/>
        <v>779.37</v>
      </c>
      <c r="I10" s="51">
        <f>I12+I13</f>
        <v>779.37</v>
      </c>
    </row>
    <row r="11" spans="1:12" s="12" customFormat="1" ht="25.5">
      <c r="A11" s="41" t="s">
        <v>200</v>
      </c>
      <c r="B11" s="42" t="s">
        <v>115</v>
      </c>
      <c r="C11" s="42" t="s">
        <v>117</v>
      </c>
      <c r="D11" s="42" t="s">
        <v>164</v>
      </c>
      <c r="E11" s="42"/>
      <c r="F11" s="55"/>
      <c r="G11" s="51"/>
      <c r="H11" s="51">
        <f t="shared" si="0"/>
        <v>779.37</v>
      </c>
      <c r="I11" s="51">
        <f>I12+I13</f>
        <v>779.37</v>
      </c>
    </row>
    <row r="12" spans="1:12" s="12" customFormat="1">
      <c r="A12" s="41" t="s">
        <v>165</v>
      </c>
      <c r="B12" s="42" t="s">
        <v>115</v>
      </c>
      <c r="C12" s="42" t="s">
        <v>117</v>
      </c>
      <c r="D12" s="42" t="s">
        <v>164</v>
      </c>
      <c r="E12" s="42" t="s">
        <v>119</v>
      </c>
      <c r="F12" s="55">
        <v>500</v>
      </c>
      <c r="G12" s="51"/>
      <c r="H12" s="51">
        <f t="shared" si="0"/>
        <v>598.6</v>
      </c>
      <c r="I12" s="51">
        <v>598.6</v>
      </c>
      <c r="L12" s="11"/>
    </row>
    <row r="13" spans="1:12" s="12" customFormat="1">
      <c r="A13" s="41" t="s">
        <v>166</v>
      </c>
      <c r="B13" s="42" t="s">
        <v>115</v>
      </c>
      <c r="C13" s="42" t="s">
        <v>117</v>
      </c>
      <c r="D13" s="42" t="s">
        <v>164</v>
      </c>
      <c r="E13" s="42" t="s">
        <v>152</v>
      </c>
      <c r="F13" s="55"/>
      <c r="G13" s="51"/>
      <c r="H13" s="51">
        <f t="shared" si="0"/>
        <v>180.77</v>
      </c>
      <c r="I13" s="51">
        <v>180.77</v>
      </c>
      <c r="L13" s="11"/>
    </row>
    <row r="14" spans="1:12" s="27" customFormat="1" ht="38.25">
      <c r="A14" s="56" t="s">
        <v>30</v>
      </c>
      <c r="B14" s="57" t="s">
        <v>121</v>
      </c>
      <c r="C14" s="57" t="s">
        <v>122</v>
      </c>
      <c r="D14" s="57" t="s">
        <v>149</v>
      </c>
      <c r="E14" s="57" t="s">
        <v>144</v>
      </c>
      <c r="F14" s="39"/>
      <c r="G14" s="51" t="e">
        <f>#REF!</f>
        <v>#REF!</v>
      </c>
      <c r="H14" s="51">
        <f>I1</f>
        <v>0</v>
      </c>
      <c r="I14" s="51">
        <f>I15</f>
        <v>470.72</v>
      </c>
      <c r="J14" s="12"/>
    </row>
    <row r="15" spans="1:12" s="27" customFormat="1" ht="42.75" customHeight="1">
      <c r="A15" s="56" t="s">
        <v>201</v>
      </c>
      <c r="B15" s="59" t="s">
        <v>115</v>
      </c>
      <c r="C15" s="59" t="s">
        <v>122</v>
      </c>
      <c r="D15" s="60" t="s">
        <v>151</v>
      </c>
      <c r="E15" s="43" t="s">
        <v>150</v>
      </c>
      <c r="F15" s="39"/>
      <c r="G15" s="51"/>
      <c r="H15" s="51"/>
      <c r="I15" s="51">
        <f>I16</f>
        <v>470.72</v>
      </c>
      <c r="J15" s="12"/>
    </row>
    <row r="16" spans="1:12" s="27" customFormat="1" ht="30" customHeight="1">
      <c r="A16" s="58" t="s">
        <v>123</v>
      </c>
      <c r="B16" s="59" t="s">
        <v>115</v>
      </c>
      <c r="C16" s="59" t="s">
        <v>122</v>
      </c>
      <c r="D16" s="60" t="s">
        <v>163</v>
      </c>
      <c r="E16" s="43"/>
      <c r="F16" s="39"/>
      <c r="G16" s="51"/>
      <c r="H16" s="51"/>
      <c r="I16" s="51">
        <f>I17</f>
        <v>470.72</v>
      </c>
      <c r="J16" s="12"/>
    </row>
    <row r="17" spans="1:10" s="27" customFormat="1" ht="40.5" customHeight="1">
      <c r="A17" s="58" t="s">
        <v>202</v>
      </c>
      <c r="B17" s="59" t="s">
        <v>115</v>
      </c>
      <c r="C17" s="59" t="s">
        <v>122</v>
      </c>
      <c r="D17" s="60" t="s">
        <v>163</v>
      </c>
      <c r="E17" s="43"/>
      <c r="F17" s="39"/>
      <c r="G17" s="51"/>
      <c r="H17" s="51"/>
      <c r="I17" s="51">
        <f>I18+I19</f>
        <v>470.72</v>
      </c>
      <c r="J17" s="12"/>
    </row>
    <row r="18" spans="1:10" s="27" customFormat="1" ht="40.5" customHeight="1">
      <c r="A18" s="58" t="s">
        <v>165</v>
      </c>
      <c r="B18" s="59" t="s">
        <v>115</v>
      </c>
      <c r="C18" s="59" t="s">
        <v>122</v>
      </c>
      <c r="D18" s="60" t="s">
        <v>190</v>
      </c>
      <c r="E18" s="43" t="s">
        <v>119</v>
      </c>
      <c r="F18" s="39"/>
      <c r="G18" s="51"/>
      <c r="H18" s="51"/>
      <c r="I18" s="51">
        <v>361.54</v>
      </c>
      <c r="J18" s="12"/>
    </row>
    <row r="19" spans="1:10" s="27" customFormat="1" ht="40.5" customHeight="1">
      <c r="A19" s="58" t="s">
        <v>191</v>
      </c>
      <c r="B19" s="59" t="s">
        <v>115</v>
      </c>
      <c r="C19" s="59" t="s">
        <v>122</v>
      </c>
      <c r="D19" s="60" t="s">
        <v>190</v>
      </c>
      <c r="E19" s="43" t="s">
        <v>152</v>
      </c>
      <c r="F19" s="39"/>
      <c r="G19" s="51"/>
      <c r="H19" s="51"/>
      <c r="I19" s="51">
        <v>109.18</v>
      </c>
      <c r="J19" s="12"/>
    </row>
    <row r="20" spans="1:10" s="27" customFormat="1" ht="54" customHeight="1">
      <c r="A20" s="41" t="s">
        <v>29</v>
      </c>
      <c r="B20" s="42" t="s">
        <v>115</v>
      </c>
      <c r="C20" s="42" t="s">
        <v>125</v>
      </c>
      <c r="D20" s="42"/>
      <c r="E20" s="42"/>
      <c r="F20" s="39" t="e">
        <f>#REF!+#REF!</f>
        <v>#REF!</v>
      </c>
      <c r="G20" s="51" t="e">
        <f>#REF!</f>
        <v>#REF!</v>
      </c>
      <c r="H20" s="51" t="e">
        <f t="shared" si="0"/>
        <v>#REF!</v>
      </c>
      <c r="I20" s="51">
        <f>I21</f>
        <v>1201.82</v>
      </c>
    </row>
    <row r="21" spans="1:10" ht="35.25" customHeight="1">
      <c r="A21" s="54" t="s">
        <v>167</v>
      </c>
      <c r="B21" s="42" t="s">
        <v>115</v>
      </c>
      <c r="C21" s="42" t="s">
        <v>125</v>
      </c>
      <c r="D21" s="42" t="s">
        <v>168</v>
      </c>
      <c r="E21" s="42"/>
      <c r="F21" s="55"/>
      <c r="G21" s="51"/>
      <c r="H21" s="51">
        <f t="shared" si="0"/>
        <v>1201.82</v>
      </c>
      <c r="I21" s="51">
        <f>I22</f>
        <v>1201.82</v>
      </c>
    </row>
    <row r="22" spans="1:10" ht="51">
      <c r="A22" s="41" t="s">
        <v>203</v>
      </c>
      <c r="B22" s="42" t="s">
        <v>115</v>
      </c>
      <c r="C22" s="42" t="s">
        <v>125</v>
      </c>
      <c r="D22" s="42" t="s">
        <v>153</v>
      </c>
      <c r="E22" s="42"/>
      <c r="F22" s="55"/>
      <c r="G22" s="51"/>
      <c r="H22" s="51">
        <f t="shared" si="0"/>
        <v>1201.82</v>
      </c>
      <c r="I22" s="51">
        <f>I23+I26</f>
        <v>1201.82</v>
      </c>
    </row>
    <row r="23" spans="1:10" ht="25.5">
      <c r="A23" s="62" t="s">
        <v>204</v>
      </c>
      <c r="B23" s="42" t="s">
        <v>115</v>
      </c>
      <c r="C23" s="42" t="s">
        <v>125</v>
      </c>
      <c r="D23" s="42" t="s">
        <v>154</v>
      </c>
      <c r="E23" s="42"/>
      <c r="F23" s="55"/>
      <c r="G23" s="51"/>
      <c r="H23" s="51">
        <f t="shared" si="0"/>
        <v>1055.8</v>
      </c>
      <c r="I23" s="51">
        <f>I24+I25</f>
        <v>1055.8</v>
      </c>
    </row>
    <row r="24" spans="1:10">
      <c r="A24" s="62" t="s">
        <v>165</v>
      </c>
      <c r="B24" s="42" t="s">
        <v>115</v>
      </c>
      <c r="C24" s="42" t="s">
        <v>125</v>
      </c>
      <c r="D24" s="42" t="s">
        <v>154</v>
      </c>
      <c r="E24" s="63" t="s">
        <v>119</v>
      </c>
      <c r="F24" s="55"/>
      <c r="G24" s="51"/>
      <c r="H24" s="51">
        <f t="shared" si="0"/>
        <v>810.91</v>
      </c>
      <c r="I24" s="51">
        <v>810.91</v>
      </c>
    </row>
    <row r="25" spans="1:10" ht="38.25">
      <c r="A25" s="62" t="s">
        <v>169</v>
      </c>
      <c r="B25" s="42" t="s">
        <v>115</v>
      </c>
      <c r="C25" s="42" t="s">
        <v>125</v>
      </c>
      <c r="D25" s="42" t="s">
        <v>154</v>
      </c>
      <c r="E25" s="63" t="s">
        <v>152</v>
      </c>
      <c r="F25" s="55"/>
      <c r="G25" s="51"/>
      <c r="H25" s="51">
        <f t="shared" si="0"/>
        <v>244.89</v>
      </c>
      <c r="I25" s="51">
        <v>244.89</v>
      </c>
    </row>
    <row r="26" spans="1:10" ht="25.5">
      <c r="A26" s="62" t="s">
        <v>205</v>
      </c>
      <c r="B26" s="42" t="s">
        <v>115</v>
      </c>
      <c r="C26" s="42" t="s">
        <v>125</v>
      </c>
      <c r="D26" s="42" t="s">
        <v>155</v>
      </c>
      <c r="E26" s="42"/>
      <c r="F26" s="55"/>
      <c r="G26" s="51"/>
      <c r="H26" s="51">
        <f t="shared" si="0"/>
        <v>146.01999999999998</v>
      </c>
      <c r="I26" s="51">
        <f>I27++I28+I29+I30+I31+I32</f>
        <v>146.01999999999998</v>
      </c>
    </row>
    <row r="27" spans="1:10" ht="25.5">
      <c r="A27" s="62" t="s">
        <v>170</v>
      </c>
      <c r="B27" s="42" t="s">
        <v>115</v>
      </c>
      <c r="C27" s="42" t="s">
        <v>125</v>
      </c>
      <c r="D27" s="42" t="s">
        <v>155</v>
      </c>
      <c r="E27" s="64" t="s">
        <v>124</v>
      </c>
      <c r="F27" s="55"/>
      <c r="G27" s="51"/>
      <c r="H27" s="51">
        <f t="shared" si="0"/>
        <v>1.8</v>
      </c>
      <c r="I27" s="51">
        <v>1.8</v>
      </c>
    </row>
    <row r="28" spans="1:10" ht="25.5">
      <c r="A28" s="62" t="s">
        <v>133</v>
      </c>
      <c r="B28" s="42" t="s">
        <v>115</v>
      </c>
      <c r="C28" s="42" t="s">
        <v>125</v>
      </c>
      <c r="D28" s="42" t="s">
        <v>155</v>
      </c>
      <c r="E28" s="64" t="s">
        <v>216</v>
      </c>
      <c r="F28" s="55"/>
      <c r="G28" s="51"/>
      <c r="H28" s="51">
        <f t="shared" si="0"/>
        <v>15.6</v>
      </c>
      <c r="I28" s="51">
        <v>15.6</v>
      </c>
    </row>
    <row r="29" spans="1:10" ht="25.5">
      <c r="A29" s="62" t="s">
        <v>133</v>
      </c>
      <c r="B29" s="42" t="s">
        <v>115</v>
      </c>
      <c r="C29" s="42" t="s">
        <v>125</v>
      </c>
      <c r="D29" s="42" t="s">
        <v>155</v>
      </c>
      <c r="E29" s="64">
        <v>244</v>
      </c>
      <c r="F29" s="55"/>
      <c r="G29" s="51"/>
      <c r="H29" s="51">
        <f t="shared" si="0"/>
        <v>106.8</v>
      </c>
      <c r="I29" s="51">
        <f>106.8</f>
        <v>106.8</v>
      </c>
    </row>
    <row r="30" spans="1:10" ht="76.5">
      <c r="A30" s="62" t="s">
        <v>171</v>
      </c>
      <c r="B30" s="42" t="s">
        <v>115</v>
      </c>
      <c r="C30" s="42" t="s">
        <v>125</v>
      </c>
      <c r="D30" s="42" t="s">
        <v>155</v>
      </c>
      <c r="E30" s="63" t="s">
        <v>172</v>
      </c>
      <c r="F30" s="55"/>
      <c r="G30" s="51"/>
      <c r="H30" s="51">
        <f t="shared" si="0"/>
        <v>0</v>
      </c>
      <c r="I30" s="51"/>
    </row>
    <row r="31" spans="1:10">
      <c r="A31" s="62" t="s">
        <v>128</v>
      </c>
      <c r="B31" s="42" t="s">
        <v>115</v>
      </c>
      <c r="C31" s="42" t="s">
        <v>125</v>
      </c>
      <c r="D31" s="42" t="s">
        <v>155</v>
      </c>
      <c r="E31" s="63" t="s">
        <v>129</v>
      </c>
      <c r="F31" s="55"/>
      <c r="G31" s="51"/>
      <c r="H31" s="51">
        <f t="shared" si="0"/>
        <v>15</v>
      </c>
      <c r="I31" s="51">
        <v>15</v>
      </c>
    </row>
    <row r="32" spans="1:10">
      <c r="A32" s="62" t="s">
        <v>173</v>
      </c>
      <c r="B32" s="42" t="s">
        <v>115</v>
      </c>
      <c r="C32" s="42" t="s">
        <v>125</v>
      </c>
      <c r="D32" s="42" t="s">
        <v>155</v>
      </c>
      <c r="E32" s="63" t="s">
        <v>130</v>
      </c>
      <c r="F32" s="55"/>
      <c r="G32" s="51"/>
      <c r="H32" s="51">
        <f t="shared" si="0"/>
        <v>6.82</v>
      </c>
      <c r="I32" s="51">
        <v>6.82</v>
      </c>
    </row>
    <row r="33" spans="1:10">
      <c r="A33" s="54" t="s">
        <v>28</v>
      </c>
      <c r="B33" s="42" t="s">
        <v>115</v>
      </c>
      <c r="C33" s="42" t="s">
        <v>131</v>
      </c>
      <c r="D33" s="42"/>
      <c r="E33" s="42"/>
      <c r="F33" s="39" t="e">
        <f>#REF!</f>
        <v>#REF!</v>
      </c>
      <c r="G33" s="51"/>
      <c r="H33" s="51">
        <f t="shared" si="0"/>
        <v>10</v>
      </c>
      <c r="I33" s="51">
        <v>10</v>
      </c>
    </row>
    <row r="34" spans="1:10" ht="38.25">
      <c r="A34" s="54" t="s">
        <v>174</v>
      </c>
      <c r="B34" s="42" t="s">
        <v>115</v>
      </c>
      <c r="C34" s="42" t="s">
        <v>131</v>
      </c>
      <c r="D34" s="42" t="s">
        <v>175</v>
      </c>
      <c r="E34" s="42"/>
      <c r="F34" s="39"/>
      <c r="G34" s="51"/>
      <c r="H34" s="51">
        <f t="shared" si="0"/>
        <v>10</v>
      </c>
      <c r="I34" s="51">
        <f>I35</f>
        <v>10</v>
      </c>
    </row>
    <row r="35" spans="1:10" ht="25.5">
      <c r="A35" s="65" t="s">
        <v>133</v>
      </c>
      <c r="B35" s="42" t="s">
        <v>115</v>
      </c>
      <c r="C35" s="42" t="s">
        <v>131</v>
      </c>
      <c r="D35" s="42" t="s">
        <v>175</v>
      </c>
      <c r="E35" s="37" t="s">
        <v>127</v>
      </c>
      <c r="F35" s="39"/>
      <c r="G35" s="51"/>
      <c r="H35" s="51">
        <f t="shared" si="0"/>
        <v>10</v>
      </c>
      <c r="I35" s="51">
        <v>10</v>
      </c>
      <c r="J35" s="11" t="s">
        <v>176</v>
      </c>
    </row>
    <row r="36" spans="1:10">
      <c r="A36" s="54" t="s">
        <v>143</v>
      </c>
      <c r="B36" s="42" t="s">
        <v>117</v>
      </c>
      <c r="C36" s="42"/>
      <c r="D36" s="42"/>
      <c r="E36" s="42"/>
      <c r="F36" s="39" t="e">
        <f>F37</f>
        <v>#REF!</v>
      </c>
      <c r="G36" s="51" t="e">
        <f>G37</f>
        <v>#REF!</v>
      </c>
      <c r="H36" s="51" t="e">
        <f t="shared" si="0"/>
        <v>#REF!</v>
      </c>
      <c r="I36" s="90">
        <f>I37</f>
        <v>100.1</v>
      </c>
    </row>
    <row r="37" spans="1:10">
      <c r="A37" s="54" t="s">
        <v>44</v>
      </c>
      <c r="B37" s="42" t="s">
        <v>117</v>
      </c>
      <c r="C37" s="42" t="s">
        <v>122</v>
      </c>
      <c r="D37" s="42"/>
      <c r="E37" s="42"/>
      <c r="F37" s="39" t="e">
        <f>#REF!+#REF!</f>
        <v>#REF!</v>
      </c>
      <c r="G37" s="51" t="e">
        <f>#REF!</f>
        <v>#REF!</v>
      </c>
      <c r="H37" s="51" t="e">
        <f t="shared" si="0"/>
        <v>#REF!</v>
      </c>
      <c r="I37" s="51">
        <f>I38</f>
        <v>100.1</v>
      </c>
    </row>
    <row r="38" spans="1:10" ht="63.75">
      <c r="A38" s="65" t="s">
        <v>206</v>
      </c>
      <c r="B38" s="42" t="s">
        <v>117</v>
      </c>
      <c r="C38" s="42" t="s">
        <v>122</v>
      </c>
      <c r="D38" s="42" t="s">
        <v>177</v>
      </c>
      <c r="E38" s="42"/>
      <c r="F38" s="55"/>
      <c r="G38" s="51"/>
      <c r="H38" s="51">
        <f t="shared" si="0"/>
        <v>100.1</v>
      </c>
      <c r="I38" s="51">
        <f>I39+I40+I41</f>
        <v>100.1</v>
      </c>
    </row>
    <row r="39" spans="1:10">
      <c r="A39" s="62" t="s">
        <v>165</v>
      </c>
      <c r="B39" s="42" t="s">
        <v>117</v>
      </c>
      <c r="C39" s="42" t="s">
        <v>122</v>
      </c>
      <c r="D39" s="42" t="s">
        <v>177</v>
      </c>
      <c r="E39" s="63" t="s">
        <v>119</v>
      </c>
      <c r="F39" s="55"/>
      <c r="G39" s="51">
        <v>0</v>
      </c>
      <c r="H39" s="51">
        <f t="shared" si="0"/>
        <v>77</v>
      </c>
      <c r="I39" s="51">
        <v>77</v>
      </c>
      <c r="J39" s="11" t="s">
        <v>178</v>
      </c>
    </row>
    <row r="40" spans="1:10" ht="38.25">
      <c r="A40" s="62" t="s">
        <v>169</v>
      </c>
      <c r="B40" s="42" t="s">
        <v>117</v>
      </c>
      <c r="C40" s="42" t="s">
        <v>122</v>
      </c>
      <c r="D40" s="42" t="s">
        <v>177</v>
      </c>
      <c r="E40" s="63" t="s">
        <v>152</v>
      </c>
      <c r="F40" s="55"/>
      <c r="G40" s="51">
        <v>0</v>
      </c>
      <c r="H40" s="51">
        <f t="shared" si="0"/>
        <v>23.1</v>
      </c>
      <c r="I40" s="51">
        <v>23.1</v>
      </c>
      <c r="J40" s="11" t="s">
        <v>178</v>
      </c>
    </row>
    <row r="41" spans="1:10" ht="25.5">
      <c r="A41" s="65" t="s">
        <v>133</v>
      </c>
      <c r="B41" s="42" t="s">
        <v>117</v>
      </c>
      <c r="C41" s="42" t="s">
        <v>122</v>
      </c>
      <c r="D41" s="42" t="s">
        <v>177</v>
      </c>
      <c r="E41" s="42" t="s">
        <v>127</v>
      </c>
      <c r="F41" s="55"/>
      <c r="G41" s="51"/>
      <c r="H41" s="51">
        <f t="shared" si="0"/>
        <v>0</v>
      </c>
      <c r="I41" s="51"/>
      <c r="J41" s="11" t="s">
        <v>178</v>
      </c>
    </row>
    <row r="42" spans="1:10">
      <c r="A42" s="54" t="s">
        <v>134</v>
      </c>
      <c r="B42" s="42" t="s">
        <v>126</v>
      </c>
      <c r="C42" s="42"/>
      <c r="D42" s="42"/>
      <c r="E42" s="42"/>
      <c r="F42" s="39" t="e">
        <f>F43+#REF!</f>
        <v>#REF!</v>
      </c>
      <c r="G42" s="51" t="e">
        <f>G43</f>
        <v>#REF!</v>
      </c>
      <c r="H42" s="51" t="e">
        <f t="shared" si="0"/>
        <v>#REF!</v>
      </c>
      <c r="I42" s="90">
        <f>I43</f>
        <v>0</v>
      </c>
    </row>
    <row r="43" spans="1:10">
      <c r="A43" s="54" t="s">
        <v>16</v>
      </c>
      <c r="B43" s="42" t="s">
        <v>126</v>
      </c>
      <c r="C43" s="42" t="s">
        <v>122</v>
      </c>
      <c r="D43" s="42"/>
      <c r="E43" s="42"/>
      <c r="F43" s="39" t="e">
        <f>#REF!+#REF!+#REF!+#REF!+#REF!</f>
        <v>#REF!</v>
      </c>
      <c r="G43" s="51" t="e">
        <f>#REF!</f>
        <v>#REF!</v>
      </c>
      <c r="H43" s="51" t="e">
        <f t="shared" si="0"/>
        <v>#REF!</v>
      </c>
      <c r="I43" s="51">
        <f>I44</f>
        <v>0</v>
      </c>
    </row>
    <row r="44" spans="1:10" ht="25.5">
      <c r="A44" s="61" t="s">
        <v>179</v>
      </c>
      <c r="B44" s="42" t="s">
        <v>126</v>
      </c>
      <c r="C44" s="42" t="s">
        <v>122</v>
      </c>
      <c r="D44" s="42" t="s">
        <v>180</v>
      </c>
      <c r="E44" s="42"/>
      <c r="F44" s="55"/>
      <c r="G44" s="51"/>
      <c r="H44" s="51">
        <f t="shared" si="0"/>
        <v>0</v>
      </c>
      <c r="I44" s="51">
        <f>I45</f>
        <v>0</v>
      </c>
    </row>
    <row r="45" spans="1:10" ht="25.5">
      <c r="A45" s="61" t="s">
        <v>133</v>
      </c>
      <c r="B45" s="42" t="s">
        <v>126</v>
      </c>
      <c r="C45" s="42" t="s">
        <v>122</v>
      </c>
      <c r="D45" s="42" t="s">
        <v>180</v>
      </c>
      <c r="E45" s="42" t="s">
        <v>127</v>
      </c>
      <c r="F45" s="55"/>
      <c r="G45" s="51"/>
      <c r="H45" s="51">
        <f t="shared" si="0"/>
        <v>0</v>
      </c>
      <c r="I45" s="51"/>
    </row>
    <row r="46" spans="1:10">
      <c r="A46" s="54" t="s">
        <v>136</v>
      </c>
      <c r="B46" s="42" t="s">
        <v>135</v>
      </c>
      <c r="C46" s="42"/>
      <c r="D46" s="42"/>
      <c r="E46" s="42"/>
      <c r="F46" s="39" t="e">
        <f>F47</f>
        <v>#REF!</v>
      </c>
      <c r="G46" s="51" t="e">
        <f>G47</f>
        <v>#REF!</v>
      </c>
      <c r="H46" s="51" t="e">
        <f t="shared" si="0"/>
        <v>#REF!</v>
      </c>
      <c r="I46" s="90">
        <f>I47</f>
        <v>281.96000000000004</v>
      </c>
    </row>
    <row r="47" spans="1:10">
      <c r="A47" s="54" t="s">
        <v>10</v>
      </c>
      <c r="B47" s="42" t="s">
        <v>135</v>
      </c>
      <c r="C47" s="42" t="s">
        <v>135</v>
      </c>
      <c r="D47" s="42"/>
      <c r="E47" s="42"/>
      <c r="F47" s="39" t="e">
        <f>#REF!+#REF!</f>
        <v>#REF!</v>
      </c>
      <c r="G47" s="51" t="e">
        <f>#REF!</f>
        <v>#REF!</v>
      </c>
      <c r="H47" s="51" t="e">
        <f t="shared" si="0"/>
        <v>#REF!</v>
      </c>
      <c r="I47" s="51">
        <f>I48</f>
        <v>281.96000000000004</v>
      </c>
    </row>
    <row r="48" spans="1:10">
      <c r="A48" s="61" t="s">
        <v>181</v>
      </c>
      <c r="B48" s="42" t="s">
        <v>135</v>
      </c>
      <c r="C48" s="42" t="s">
        <v>135</v>
      </c>
      <c r="D48" s="42" t="s">
        <v>156</v>
      </c>
      <c r="E48" s="42"/>
      <c r="F48" s="55"/>
      <c r="G48" s="51"/>
      <c r="H48" s="51">
        <f t="shared" si="0"/>
        <v>281.96000000000004</v>
      </c>
      <c r="I48" s="51">
        <f>I49</f>
        <v>281.96000000000004</v>
      </c>
    </row>
    <row r="49" spans="1:9" ht="25.5">
      <c r="A49" s="61" t="s">
        <v>182</v>
      </c>
      <c r="B49" s="42" t="s">
        <v>135</v>
      </c>
      <c r="C49" s="42" t="s">
        <v>135</v>
      </c>
      <c r="D49" s="42" t="s">
        <v>157</v>
      </c>
      <c r="E49" s="42"/>
      <c r="F49" s="55"/>
      <c r="G49" s="51"/>
      <c r="H49" s="51">
        <f t="shared" si="0"/>
        <v>281.96000000000004</v>
      </c>
      <c r="I49" s="51">
        <f>I50+I53</f>
        <v>281.96000000000004</v>
      </c>
    </row>
    <row r="50" spans="1:9" ht="25.5">
      <c r="A50" s="62" t="s">
        <v>183</v>
      </c>
      <c r="B50" s="42" t="s">
        <v>135</v>
      </c>
      <c r="C50" s="42" t="s">
        <v>135</v>
      </c>
      <c r="D50" s="42" t="s">
        <v>158</v>
      </c>
      <c r="E50" s="42"/>
      <c r="F50" s="55"/>
      <c r="G50" s="51"/>
      <c r="H50" s="51">
        <f t="shared" si="0"/>
        <v>281.96000000000004</v>
      </c>
      <c r="I50" s="51">
        <f>I51+I52</f>
        <v>281.96000000000004</v>
      </c>
    </row>
    <row r="51" spans="1:9">
      <c r="A51" s="62" t="s">
        <v>159</v>
      </c>
      <c r="B51" s="42" t="s">
        <v>135</v>
      </c>
      <c r="C51" s="42" t="s">
        <v>135</v>
      </c>
      <c r="D51" s="42" t="s">
        <v>158</v>
      </c>
      <c r="E51" s="63" t="s">
        <v>132</v>
      </c>
      <c r="F51" s="55"/>
      <c r="G51" s="51"/>
      <c r="H51" s="51">
        <f t="shared" si="0"/>
        <v>216.56</v>
      </c>
      <c r="I51" s="51">
        <v>216.56</v>
      </c>
    </row>
    <row r="52" spans="1:9" ht="38.25">
      <c r="A52" s="62" t="s">
        <v>184</v>
      </c>
      <c r="B52" s="42" t="s">
        <v>135</v>
      </c>
      <c r="C52" s="42" t="s">
        <v>135</v>
      </c>
      <c r="D52" s="42" t="s">
        <v>158</v>
      </c>
      <c r="E52" s="63" t="s">
        <v>160</v>
      </c>
      <c r="F52" s="55"/>
      <c r="G52" s="51"/>
      <c r="H52" s="51">
        <f t="shared" si="0"/>
        <v>65.400000000000006</v>
      </c>
      <c r="I52" s="51">
        <v>65.400000000000006</v>
      </c>
    </row>
    <row r="53" spans="1:9">
      <c r="A53" s="61" t="s">
        <v>185</v>
      </c>
      <c r="B53" s="42" t="s">
        <v>135</v>
      </c>
      <c r="C53" s="42" t="s">
        <v>135</v>
      </c>
      <c r="D53" s="42" t="s">
        <v>186</v>
      </c>
      <c r="E53" s="42"/>
      <c r="F53" s="55"/>
      <c r="G53" s="51"/>
      <c r="H53" s="51">
        <f t="shared" si="0"/>
        <v>0</v>
      </c>
      <c r="I53" s="51">
        <f>I54</f>
        <v>0</v>
      </c>
    </row>
    <row r="54" spans="1:9" ht="25.5">
      <c r="A54" s="61" t="s">
        <v>133</v>
      </c>
      <c r="B54" s="42" t="s">
        <v>135</v>
      </c>
      <c r="C54" s="42" t="s">
        <v>135</v>
      </c>
      <c r="D54" s="42" t="s">
        <v>186</v>
      </c>
      <c r="E54" s="42" t="s">
        <v>127</v>
      </c>
      <c r="F54" s="55"/>
      <c r="G54" s="51"/>
      <c r="H54" s="51">
        <f t="shared" si="0"/>
        <v>0</v>
      </c>
      <c r="I54" s="51"/>
    </row>
    <row r="55" spans="1:9" ht="25.5">
      <c r="A55" s="91" t="s">
        <v>138</v>
      </c>
      <c r="B55" s="92" t="s">
        <v>137</v>
      </c>
      <c r="C55" s="92"/>
      <c r="D55" s="92"/>
      <c r="E55" s="92"/>
      <c r="F55" s="93" t="e">
        <f>F56</f>
        <v>#REF!</v>
      </c>
      <c r="G55" s="94">
        <f>G56</f>
        <v>0</v>
      </c>
      <c r="H55" s="94">
        <f t="shared" ref="H55:H67" si="1">I55-G55</f>
        <v>3057.0405300000002</v>
      </c>
      <c r="I55" s="95">
        <f>I56</f>
        <v>3057.0405300000002</v>
      </c>
    </row>
    <row r="56" spans="1:9">
      <c r="A56" s="54" t="s">
        <v>139</v>
      </c>
      <c r="B56" s="42" t="s">
        <v>137</v>
      </c>
      <c r="C56" s="42" t="s">
        <v>115</v>
      </c>
      <c r="D56" s="42"/>
      <c r="E56" s="42"/>
      <c r="F56" s="39" t="e">
        <f>#REF!+F57</f>
        <v>#REF!</v>
      </c>
      <c r="G56" s="51">
        <f>G57</f>
        <v>0</v>
      </c>
      <c r="H56" s="51">
        <f t="shared" si="1"/>
        <v>3057.0405300000002</v>
      </c>
      <c r="I56" s="90">
        <f>I61</f>
        <v>3057.0405300000002</v>
      </c>
    </row>
    <row r="57" spans="1:9" ht="51">
      <c r="A57" s="41" t="s">
        <v>207</v>
      </c>
      <c r="B57" s="42" t="s">
        <v>137</v>
      </c>
      <c r="C57" s="42" t="s">
        <v>115</v>
      </c>
      <c r="D57" s="42" t="s">
        <v>208</v>
      </c>
      <c r="E57" s="42"/>
      <c r="F57" s="39">
        <f>F58+F59+F60</f>
        <v>378.5</v>
      </c>
      <c r="G57" s="96"/>
      <c r="H57" s="51">
        <f t="shared" si="1"/>
        <v>0</v>
      </c>
      <c r="I57" s="90">
        <v>0</v>
      </c>
    </row>
    <row r="58" spans="1:9" ht="25.5">
      <c r="A58" s="61" t="s">
        <v>133</v>
      </c>
      <c r="B58" s="42" t="s">
        <v>137</v>
      </c>
      <c r="C58" s="42" t="s">
        <v>115</v>
      </c>
      <c r="D58" s="42" t="s">
        <v>208</v>
      </c>
      <c r="E58" s="42" t="s">
        <v>127</v>
      </c>
      <c r="F58" s="55">
        <v>318.5</v>
      </c>
      <c r="G58" s="51"/>
      <c r="H58" s="51">
        <f t="shared" si="1"/>
        <v>0</v>
      </c>
      <c r="I58" s="90">
        <v>0</v>
      </c>
    </row>
    <row r="59" spans="1:9">
      <c r="A59" s="54" t="s">
        <v>128</v>
      </c>
      <c r="B59" s="42" t="s">
        <v>137</v>
      </c>
      <c r="C59" s="42" t="s">
        <v>115</v>
      </c>
      <c r="D59" s="42" t="s">
        <v>208</v>
      </c>
      <c r="E59" s="42" t="s">
        <v>129</v>
      </c>
      <c r="F59" s="55">
        <v>38</v>
      </c>
      <c r="G59" s="51"/>
      <c r="H59" s="51">
        <f t="shared" si="1"/>
        <v>0</v>
      </c>
      <c r="I59" s="90"/>
    </row>
    <row r="60" spans="1:9">
      <c r="A60" s="54" t="s">
        <v>209</v>
      </c>
      <c r="B60" s="42" t="s">
        <v>137</v>
      </c>
      <c r="C60" s="42" t="s">
        <v>115</v>
      </c>
      <c r="D60" s="42" t="s">
        <v>208</v>
      </c>
      <c r="E60" s="42" t="s">
        <v>130</v>
      </c>
      <c r="F60" s="55">
        <v>22</v>
      </c>
      <c r="G60" s="51"/>
      <c r="H60" s="51">
        <f t="shared" si="1"/>
        <v>0</v>
      </c>
      <c r="I60" s="90"/>
    </row>
    <row r="61" spans="1:9">
      <c r="A61" s="97" t="s">
        <v>187</v>
      </c>
      <c r="B61" s="92" t="s">
        <v>137</v>
      </c>
      <c r="C61" s="92" t="s">
        <v>115</v>
      </c>
      <c r="D61" s="92" t="s">
        <v>161</v>
      </c>
      <c r="E61" s="92"/>
      <c r="F61" s="98"/>
      <c r="G61" s="87"/>
      <c r="H61" s="87">
        <f t="shared" si="1"/>
        <v>3057.0405300000002</v>
      </c>
      <c r="I61" s="99">
        <f>I66+I62</f>
        <v>3057.0405300000002</v>
      </c>
    </row>
    <row r="62" spans="1:9" ht="25.5">
      <c r="A62" s="61" t="s">
        <v>182</v>
      </c>
      <c r="B62" s="42" t="s">
        <v>137</v>
      </c>
      <c r="C62" s="42" t="s">
        <v>115</v>
      </c>
      <c r="D62" s="42" t="s">
        <v>161</v>
      </c>
      <c r="E62" s="42"/>
      <c r="F62" s="98"/>
      <c r="G62" s="87"/>
      <c r="H62" s="87"/>
      <c r="I62" s="90">
        <f>I63</f>
        <v>2551.3200000000002</v>
      </c>
    </row>
    <row r="63" spans="1:9" ht="25.5">
      <c r="A63" s="62" t="s">
        <v>183</v>
      </c>
      <c r="B63" s="42" t="s">
        <v>137</v>
      </c>
      <c r="C63" s="42" t="s">
        <v>115</v>
      </c>
      <c r="D63" s="42" t="s">
        <v>210</v>
      </c>
      <c r="E63" s="42"/>
      <c r="F63" s="98"/>
      <c r="G63" s="87"/>
      <c r="H63" s="87"/>
      <c r="I63" s="90">
        <f>I64+I65</f>
        <v>2551.3200000000002</v>
      </c>
    </row>
    <row r="64" spans="1:9">
      <c r="A64" s="62" t="s">
        <v>159</v>
      </c>
      <c r="B64" s="42" t="s">
        <v>137</v>
      </c>
      <c r="C64" s="42" t="s">
        <v>115</v>
      </c>
      <c r="D64" s="42" t="s">
        <v>211</v>
      </c>
      <c r="E64" s="42" t="s">
        <v>132</v>
      </c>
      <c r="F64" s="98"/>
      <c r="G64" s="87"/>
      <c r="H64" s="87"/>
      <c r="I64" s="90">
        <f>828.07+1164.92</f>
        <v>1992.9900000000002</v>
      </c>
    </row>
    <row r="65" spans="1:10" ht="38.25">
      <c r="A65" s="62" t="s">
        <v>184</v>
      </c>
      <c r="B65" s="42" t="s">
        <v>137</v>
      </c>
      <c r="C65" s="42" t="s">
        <v>115</v>
      </c>
      <c r="D65" s="42" t="s">
        <v>211</v>
      </c>
      <c r="E65" s="42" t="s">
        <v>160</v>
      </c>
      <c r="F65" s="98"/>
      <c r="G65" s="87"/>
      <c r="H65" s="87"/>
      <c r="I65" s="90">
        <f>241.36+316.97</f>
        <v>558.33000000000004</v>
      </c>
    </row>
    <row r="66" spans="1:10">
      <c r="A66" s="61" t="s">
        <v>188</v>
      </c>
      <c r="B66" s="42" t="s">
        <v>137</v>
      </c>
      <c r="C66" s="42" t="s">
        <v>115</v>
      </c>
      <c r="D66" s="42" t="s">
        <v>189</v>
      </c>
      <c r="E66" s="42"/>
      <c r="F66" s="55"/>
      <c r="G66" s="51"/>
      <c r="H66" s="51">
        <f t="shared" si="1"/>
        <v>505.72053</v>
      </c>
      <c r="I66" s="90">
        <f>I67+I68+I69+I70</f>
        <v>505.72053</v>
      </c>
    </row>
    <row r="67" spans="1:10" ht="25.5">
      <c r="A67" s="61" t="s">
        <v>133</v>
      </c>
      <c r="B67" s="42" t="s">
        <v>137</v>
      </c>
      <c r="C67" s="42" t="s">
        <v>115</v>
      </c>
      <c r="D67" s="42" t="s">
        <v>189</v>
      </c>
      <c r="E67" s="42" t="s">
        <v>127</v>
      </c>
      <c r="F67" s="55"/>
      <c r="G67" s="51"/>
      <c r="H67" s="51">
        <f t="shared" si="1"/>
        <v>505.72053</v>
      </c>
      <c r="I67" s="90">
        <f>433.51+42.21053+30</f>
        <v>505.72053</v>
      </c>
      <c r="J67" s="11" t="s">
        <v>176</v>
      </c>
    </row>
    <row r="68" spans="1:10" ht="76.5">
      <c r="A68" s="62" t="s">
        <v>171</v>
      </c>
      <c r="B68" s="42" t="s">
        <v>137</v>
      </c>
      <c r="C68" s="42" t="s">
        <v>115</v>
      </c>
      <c r="D68" s="42" t="s">
        <v>212</v>
      </c>
      <c r="E68" s="63" t="s">
        <v>172</v>
      </c>
      <c r="F68" s="55"/>
      <c r="G68" s="51"/>
      <c r="H68" s="51"/>
      <c r="I68" s="90"/>
    </row>
    <row r="69" spans="1:10">
      <c r="A69" s="62" t="s">
        <v>128</v>
      </c>
      <c r="B69" s="42" t="s">
        <v>137</v>
      </c>
      <c r="C69" s="42" t="s">
        <v>115</v>
      </c>
      <c r="D69" s="42" t="s">
        <v>212</v>
      </c>
      <c r="E69" s="63" t="s">
        <v>129</v>
      </c>
      <c r="F69" s="55"/>
      <c r="G69" s="51"/>
      <c r="H69" s="51"/>
      <c r="I69" s="90"/>
    </row>
    <row r="70" spans="1:10">
      <c r="A70" s="62" t="s">
        <v>173</v>
      </c>
      <c r="B70" s="42" t="s">
        <v>137</v>
      </c>
      <c r="C70" s="42" t="s">
        <v>115</v>
      </c>
      <c r="D70" s="42" t="s">
        <v>212</v>
      </c>
      <c r="E70" s="63" t="s">
        <v>130</v>
      </c>
      <c r="F70" s="55"/>
      <c r="G70" s="51"/>
      <c r="H70" s="51"/>
      <c r="I70" s="90"/>
    </row>
    <row r="71" spans="1:10">
      <c r="A71" s="41" t="s">
        <v>140</v>
      </c>
      <c r="B71" s="42" t="s">
        <v>141</v>
      </c>
      <c r="C71" s="42" t="s">
        <v>141</v>
      </c>
      <c r="D71" s="42" t="s">
        <v>142</v>
      </c>
      <c r="E71" s="42" t="s">
        <v>118</v>
      </c>
      <c r="F71" s="39">
        <v>0</v>
      </c>
      <c r="G71" s="51">
        <v>139.80000000000001</v>
      </c>
      <c r="H71" s="51">
        <f t="shared" si="0"/>
        <v>-139.80000000000001</v>
      </c>
      <c r="I71" s="51"/>
    </row>
    <row r="72" spans="1:10">
      <c r="A72" s="41" t="s">
        <v>140</v>
      </c>
      <c r="B72" s="42"/>
      <c r="C72" s="42"/>
      <c r="D72" s="42"/>
      <c r="E72" s="42"/>
      <c r="F72" s="39"/>
      <c r="G72" s="51"/>
      <c r="H72" s="51">
        <f t="shared" si="0"/>
        <v>0</v>
      </c>
      <c r="I72" s="51"/>
    </row>
    <row r="73" spans="1:10">
      <c r="A73" s="109" t="s">
        <v>1</v>
      </c>
      <c r="B73" s="109"/>
      <c r="C73" s="109"/>
      <c r="D73" s="109"/>
      <c r="E73" s="109"/>
      <c r="F73" s="39" t="e">
        <f>F7+F36+#REF!+F42+F46+#REF!+#REF!+F71</f>
        <v>#REF!</v>
      </c>
      <c r="G73" s="66" t="e">
        <f>G7+G36+G42+G46+#REF!+#REF!+G71</f>
        <v>#REF!</v>
      </c>
      <c r="H73" s="51" t="e">
        <f>I73-G73</f>
        <v>#REF!</v>
      </c>
      <c r="I73" s="66">
        <f>I7+I36+I42+I46+I61</f>
        <v>5901.0105299999996</v>
      </c>
    </row>
    <row r="74" spans="1:10">
      <c r="G74" s="67">
        <v>5067.6000000000004</v>
      </c>
    </row>
    <row r="75" spans="1:10">
      <c r="G75" s="69" t="e">
        <f>G74-G73</f>
        <v>#REF!</v>
      </c>
    </row>
    <row r="77" spans="1:10">
      <c r="I77" s="69">
        <v>0</v>
      </c>
    </row>
    <row r="80" spans="1:10">
      <c r="H80" s="70"/>
      <c r="I80" s="71"/>
    </row>
  </sheetData>
  <mergeCells count="4">
    <mergeCell ref="E1:J1"/>
    <mergeCell ref="K1:L1"/>
    <mergeCell ref="A73:E73"/>
    <mergeCell ref="A3:I3"/>
  </mergeCells>
  <phoneticPr fontId="25" type="noConversion"/>
  <pageMargins left="1.1417322834645669" right="0.19685039370078741" top="0.59055118110236227" bottom="0.27559055118110237" header="0.31496062992125984" footer="0.31496062992125984"/>
  <pageSetup paperSize="9" scale="78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79"/>
  <sheetViews>
    <sheetView tabSelected="1" workbookViewId="0">
      <selection activeCell="B8" sqref="B8"/>
    </sheetView>
  </sheetViews>
  <sheetFormatPr defaultColWidth="36" defaultRowHeight="12.75"/>
  <cols>
    <col min="1" max="1" width="57.7109375" style="8" customWidth="1"/>
    <col min="2" max="2" width="7.42578125" style="10" customWidth="1"/>
    <col min="3" max="3" width="6.7109375" style="10" customWidth="1"/>
    <col min="4" max="4" width="16.42578125" style="10" customWidth="1"/>
    <col min="5" max="5" width="8.85546875" style="10" customWidth="1"/>
    <col min="6" max="6" width="10.7109375" style="10" hidden="1" customWidth="1"/>
    <col min="7" max="7" width="15.42578125" style="69" hidden="1" customWidth="1"/>
    <col min="8" max="8" width="16.140625" style="68" hidden="1" customWidth="1"/>
    <col min="9" max="9" width="16.140625" style="68" customWidth="1"/>
    <col min="10" max="10" width="17.140625" style="69" customWidth="1"/>
    <col min="11" max="11" width="9.140625" style="11" hidden="1" customWidth="1"/>
    <col min="12" max="254" width="9.140625" style="11" customWidth="1"/>
    <col min="255" max="255" width="3.5703125" style="11" customWidth="1"/>
    <col min="256" max="16384" width="36" style="11"/>
  </cols>
  <sheetData>
    <row r="1" spans="1:13" ht="123" customHeight="1">
      <c r="A1" s="4"/>
      <c r="B1" s="4"/>
      <c r="E1" s="103" t="s">
        <v>222</v>
      </c>
      <c r="F1" s="103"/>
      <c r="G1" s="103"/>
      <c r="H1" s="103"/>
      <c r="I1" s="103"/>
      <c r="J1" s="103"/>
      <c r="K1" s="103"/>
      <c r="L1" s="106"/>
      <c r="M1" s="106"/>
    </row>
    <row r="2" spans="1:13" s="13" customFormat="1" ht="84" customHeight="1">
      <c r="A2" s="107" t="s">
        <v>215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3" s="12" customFormat="1" ht="15.75">
      <c r="A3" s="48"/>
      <c r="B3" s="48"/>
      <c r="C3" s="48"/>
      <c r="D3" s="49"/>
      <c r="E3" s="50"/>
      <c r="F3" s="50"/>
      <c r="G3" s="50"/>
      <c r="H3" s="50"/>
      <c r="I3" s="50"/>
      <c r="J3" s="81" t="s">
        <v>192</v>
      </c>
    </row>
    <row r="4" spans="1:13" s="26" customFormat="1" ht="81.75" customHeight="1">
      <c r="A4" s="31" t="s">
        <v>34</v>
      </c>
      <c r="B4" s="37" t="s">
        <v>109</v>
      </c>
      <c r="C4" s="37" t="s">
        <v>110</v>
      </c>
      <c r="D4" s="37" t="s">
        <v>111</v>
      </c>
      <c r="E4" s="37" t="s">
        <v>112</v>
      </c>
      <c r="F4" s="38" t="s">
        <v>0</v>
      </c>
      <c r="G4" s="51" t="s">
        <v>162</v>
      </c>
      <c r="H4" s="51" t="s">
        <v>0</v>
      </c>
      <c r="I4" s="53" t="s">
        <v>147</v>
      </c>
      <c r="J4" s="53" t="s">
        <v>148</v>
      </c>
    </row>
    <row r="5" spans="1:13" s="25" customFormat="1">
      <c r="A5" s="52">
        <v>1</v>
      </c>
      <c r="B5" s="37" t="s">
        <v>35</v>
      </c>
      <c r="C5" s="37" t="s">
        <v>36</v>
      </c>
      <c r="D5" s="37" t="s">
        <v>37</v>
      </c>
      <c r="E5" s="37" t="s">
        <v>38</v>
      </c>
      <c r="F5" s="52">
        <v>7</v>
      </c>
      <c r="G5" s="53">
        <v>8</v>
      </c>
      <c r="H5" s="53">
        <v>7</v>
      </c>
      <c r="I5" s="37" t="s">
        <v>193</v>
      </c>
      <c r="J5" s="82">
        <v>8</v>
      </c>
    </row>
    <row r="6" spans="1:13" s="12" customFormat="1">
      <c r="A6" s="83" t="s">
        <v>113</v>
      </c>
      <c r="B6" s="84" t="s">
        <v>115</v>
      </c>
      <c r="C6" s="84" t="s">
        <v>150</v>
      </c>
      <c r="D6" s="84" t="s">
        <v>149</v>
      </c>
      <c r="E6" s="85"/>
      <c r="F6" s="86" t="e">
        <f>F7+F19+F32</f>
        <v>#REF!</v>
      </c>
      <c r="G6" s="87" t="e">
        <f>G7+G19+G32+G13</f>
        <v>#REF!</v>
      </c>
      <c r="H6" s="87" t="e">
        <f>J6-G6</f>
        <v>#REF!</v>
      </c>
      <c r="I6" s="99">
        <f>I7+I19+I32+I13</f>
        <v>2461.92</v>
      </c>
      <c r="J6" s="99">
        <f>J7+J19+J32+J13</f>
        <v>2461.92</v>
      </c>
    </row>
    <row r="7" spans="1:13" s="14" customFormat="1" ht="34.5" customHeight="1">
      <c r="A7" s="40" t="s">
        <v>116</v>
      </c>
      <c r="B7" s="37" t="s">
        <v>115</v>
      </c>
      <c r="C7" s="37" t="s">
        <v>117</v>
      </c>
      <c r="D7" s="37" t="s">
        <v>149</v>
      </c>
      <c r="E7" s="38" t="s">
        <v>144</v>
      </c>
      <c r="F7" s="39" t="e">
        <f>#REF!+F8</f>
        <v>#REF!</v>
      </c>
      <c r="G7" s="51">
        <v>660</v>
      </c>
      <c r="H7" s="51">
        <f t="shared" ref="H7:H71" si="0">J7-G7</f>
        <v>119.38</v>
      </c>
      <c r="I7" s="51">
        <f>I8</f>
        <v>779.38</v>
      </c>
      <c r="J7" s="51">
        <f>J8</f>
        <v>779.38</v>
      </c>
    </row>
    <row r="8" spans="1:13" s="12" customFormat="1" ht="50.25" customHeight="1">
      <c r="A8" s="41" t="s">
        <v>199</v>
      </c>
      <c r="B8" s="42" t="s">
        <v>115</v>
      </c>
      <c r="C8" s="42" t="s">
        <v>117</v>
      </c>
      <c r="D8" s="42" t="s">
        <v>151</v>
      </c>
      <c r="E8" s="42" t="s">
        <v>144</v>
      </c>
      <c r="F8" s="39">
        <f>F9</f>
        <v>500</v>
      </c>
      <c r="G8" s="51">
        <f>G9</f>
        <v>0</v>
      </c>
      <c r="H8" s="51">
        <f t="shared" si="0"/>
        <v>779.38</v>
      </c>
      <c r="I8" s="51">
        <f>I9</f>
        <v>779.38</v>
      </c>
      <c r="J8" s="51">
        <f>J9</f>
        <v>779.38</v>
      </c>
    </row>
    <row r="9" spans="1:13" s="12" customFormat="1" ht="17.25" customHeight="1">
      <c r="A9" s="41" t="s">
        <v>120</v>
      </c>
      <c r="B9" s="42" t="s">
        <v>115</v>
      </c>
      <c r="C9" s="42" t="s">
        <v>117</v>
      </c>
      <c r="D9" s="42" t="s">
        <v>163</v>
      </c>
      <c r="E9" s="42"/>
      <c r="F9" s="39">
        <f>F11+F12</f>
        <v>500</v>
      </c>
      <c r="G9" s="51"/>
      <c r="H9" s="51">
        <f t="shared" si="0"/>
        <v>779.38</v>
      </c>
      <c r="I9" s="51">
        <f>I11+I12</f>
        <v>779.38</v>
      </c>
      <c r="J9" s="51">
        <f>J11+J12</f>
        <v>779.38</v>
      </c>
    </row>
    <row r="10" spans="1:13" s="12" customFormat="1" ht="25.5">
      <c r="A10" s="41" t="s">
        <v>200</v>
      </c>
      <c r="B10" s="42" t="s">
        <v>115</v>
      </c>
      <c r="C10" s="42" t="s">
        <v>117</v>
      </c>
      <c r="D10" s="42" t="s">
        <v>164</v>
      </c>
      <c r="E10" s="42"/>
      <c r="F10" s="55"/>
      <c r="G10" s="51"/>
      <c r="H10" s="51">
        <f t="shared" si="0"/>
        <v>779.38</v>
      </c>
      <c r="I10" s="51">
        <f>I11+I12</f>
        <v>779.38</v>
      </c>
      <c r="J10" s="51">
        <f>J11+J12</f>
        <v>779.38</v>
      </c>
    </row>
    <row r="11" spans="1:13" s="12" customFormat="1">
      <c r="A11" s="41" t="s">
        <v>165</v>
      </c>
      <c r="B11" s="42" t="s">
        <v>115</v>
      </c>
      <c r="C11" s="42" t="s">
        <v>117</v>
      </c>
      <c r="D11" s="42" t="s">
        <v>164</v>
      </c>
      <c r="E11" s="42" t="s">
        <v>119</v>
      </c>
      <c r="F11" s="55">
        <v>500</v>
      </c>
      <c r="G11" s="51"/>
      <c r="H11" s="51">
        <f t="shared" si="0"/>
        <v>598.6</v>
      </c>
      <c r="I11" s="51">
        <v>598.6</v>
      </c>
      <c r="J11" s="51">
        <v>598.6</v>
      </c>
      <c r="M11" s="11"/>
    </row>
    <row r="12" spans="1:13" s="12" customFormat="1">
      <c r="A12" s="41" t="s">
        <v>166</v>
      </c>
      <c r="B12" s="42" t="s">
        <v>115</v>
      </c>
      <c r="C12" s="42" t="s">
        <v>117</v>
      </c>
      <c r="D12" s="42" t="s">
        <v>164</v>
      </c>
      <c r="E12" s="42" t="s">
        <v>152</v>
      </c>
      <c r="F12" s="55"/>
      <c r="G12" s="51"/>
      <c r="H12" s="51">
        <f t="shared" si="0"/>
        <v>180.78</v>
      </c>
      <c r="I12" s="51">
        <v>180.78</v>
      </c>
      <c r="J12" s="51">
        <v>180.78</v>
      </c>
      <c r="M12" s="11"/>
    </row>
    <row r="13" spans="1:13" s="27" customFormat="1" ht="38.25">
      <c r="A13" s="56" t="s">
        <v>30</v>
      </c>
      <c r="B13" s="57" t="s">
        <v>121</v>
      </c>
      <c r="C13" s="57" t="s">
        <v>122</v>
      </c>
      <c r="D13" s="57" t="s">
        <v>149</v>
      </c>
      <c r="E13" s="57" t="s">
        <v>144</v>
      </c>
      <c r="F13" s="39"/>
      <c r="G13" s="51" t="e">
        <f>#REF!</f>
        <v>#REF!</v>
      </c>
      <c r="H13" s="51">
        <f>J1</f>
        <v>0</v>
      </c>
      <c r="I13" s="51">
        <f t="shared" ref="I13:J15" si="1">I14</f>
        <v>470.72</v>
      </c>
      <c r="J13" s="51">
        <f t="shared" si="1"/>
        <v>470.72</v>
      </c>
      <c r="K13" s="12"/>
    </row>
    <row r="14" spans="1:13" s="27" customFormat="1" ht="42.75" customHeight="1">
      <c r="A14" s="56" t="s">
        <v>201</v>
      </c>
      <c r="B14" s="59" t="s">
        <v>115</v>
      </c>
      <c r="C14" s="59" t="s">
        <v>122</v>
      </c>
      <c r="D14" s="60" t="s">
        <v>151</v>
      </c>
      <c r="E14" s="43" t="s">
        <v>150</v>
      </c>
      <c r="F14" s="39"/>
      <c r="G14" s="51"/>
      <c r="H14" s="51"/>
      <c r="I14" s="51">
        <f t="shared" si="1"/>
        <v>470.72</v>
      </c>
      <c r="J14" s="51">
        <f t="shared" si="1"/>
        <v>470.72</v>
      </c>
      <c r="K14" s="12"/>
    </row>
    <row r="15" spans="1:13" s="27" customFormat="1" ht="30" customHeight="1">
      <c r="A15" s="58" t="s">
        <v>123</v>
      </c>
      <c r="B15" s="59" t="s">
        <v>115</v>
      </c>
      <c r="C15" s="59" t="s">
        <v>122</v>
      </c>
      <c r="D15" s="60" t="s">
        <v>163</v>
      </c>
      <c r="E15" s="43"/>
      <c r="F15" s="39"/>
      <c r="G15" s="51"/>
      <c r="H15" s="51"/>
      <c r="I15" s="51">
        <f t="shared" si="1"/>
        <v>470.72</v>
      </c>
      <c r="J15" s="51">
        <f t="shared" si="1"/>
        <v>470.72</v>
      </c>
      <c r="K15" s="12"/>
    </row>
    <row r="16" spans="1:13" s="27" customFormat="1" ht="40.5" customHeight="1">
      <c r="A16" s="58" t="s">
        <v>202</v>
      </c>
      <c r="B16" s="59" t="s">
        <v>115</v>
      </c>
      <c r="C16" s="59" t="s">
        <v>122</v>
      </c>
      <c r="D16" s="60" t="s">
        <v>163</v>
      </c>
      <c r="E16" s="43"/>
      <c r="F16" s="39"/>
      <c r="G16" s="51"/>
      <c r="H16" s="51"/>
      <c r="I16" s="51">
        <f>I17+I18</f>
        <v>470.72</v>
      </c>
      <c r="J16" s="51">
        <f>J17+J18</f>
        <v>470.72</v>
      </c>
      <c r="K16" s="12"/>
    </row>
    <row r="17" spans="1:11" s="27" customFormat="1" ht="40.5" customHeight="1">
      <c r="A17" s="58" t="s">
        <v>165</v>
      </c>
      <c r="B17" s="59" t="s">
        <v>115</v>
      </c>
      <c r="C17" s="59" t="s">
        <v>122</v>
      </c>
      <c r="D17" s="60" t="s">
        <v>190</v>
      </c>
      <c r="E17" s="43" t="s">
        <v>119</v>
      </c>
      <c r="F17" s="39"/>
      <c r="G17" s="51"/>
      <c r="H17" s="51"/>
      <c r="I17" s="51">
        <v>361.54</v>
      </c>
      <c r="J17" s="51">
        <v>361.54</v>
      </c>
      <c r="K17" s="12"/>
    </row>
    <row r="18" spans="1:11" s="27" customFormat="1" ht="40.5" customHeight="1">
      <c r="A18" s="58" t="s">
        <v>191</v>
      </c>
      <c r="B18" s="59" t="s">
        <v>115</v>
      </c>
      <c r="C18" s="59" t="s">
        <v>122</v>
      </c>
      <c r="D18" s="60" t="s">
        <v>190</v>
      </c>
      <c r="E18" s="43" t="s">
        <v>152</v>
      </c>
      <c r="F18" s="39"/>
      <c r="G18" s="51"/>
      <c r="H18" s="51"/>
      <c r="I18" s="51">
        <v>109.18</v>
      </c>
      <c r="J18" s="51">
        <v>109.18</v>
      </c>
      <c r="K18" s="12"/>
    </row>
    <row r="19" spans="1:11" s="27" customFormat="1" ht="54" customHeight="1">
      <c r="A19" s="41" t="s">
        <v>29</v>
      </c>
      <c r="B19" s="42" t="s">
        <v>115</v>
      </c>
      <c r="C19" s="42" t="s">
        <v>125</v>
      </c>
      <c r="D19" s="42"/>
      <c r="E19" s="42"/>
      <c r="F19" s="39" t="e">
        <f>#REF!+#REF!</f>
        <v>#REF!</v>
      </c>
      <c r="G19" s="51" t="e">
        <f>#REF!</f>
        <v>#REF!</v>
      </c>
      <c r="H19" s="51" t="e">
        <f t="shared" si="0"/>
        <v>#REF!</v>
      </c>
      <c r="I19" s="51">
        <f>I20</f>
        <v>1201.82</v>
      </c>
      <c r="J19" s="51">
        <f>J20</f>
        <v>1201.82</v>
      </c>
    </row>
    <row r="20" spans="1:11" ht="35.25" customHeight="1">
      <c r="A20" s="54" t="s">
        <v>167</v>
      </c>
      <c r="B20" s="42" t="s">
        <v>115</v>
      </c>
      <c r="C20" s="42" t="s">
        <v>125</v>
      </c>
      <c r="D20" s="42" t="s">
        <v>168</v>
      </c>
      <c r="E20" s="42"/>
      <c r="F20" s="55"/>
      <c r="G20" s="51"/>
      <c r="H20" s="51">
        <f t="shared" si="0"/>
        <v>1201.82</v>
      </c>
      <c r="I20" s="51">
        <f>I21</f>
        <v>1201.82</v>
      </c>
      <c r="J20" s="51">
        <f>J21</f>
        <v>1201.82</v>
      </c>
    </row>
    <row r="21" spans="1:11" ht="51">
      <c r="A21" s="41" t="s">
        <v>203</v>
      </c>
      <c r="B21" s="42" t="s">
        <v>115</v>
      </c>
      <c r="C21" s="42" t="s">
        <v>125</v>
      </c>
      <c r="D21" s="42" t="s">
        <v>153</v>
      </c>
      <c r="E21" s="42"/>
      <c r="F21" s="55"/>
      <c r="G21" s="51"/>
      <c r="H21" s="51">
        <f t="shared" si="0"/>
        <v>1201.82</v>
      </c>
      <c r="I21" s="51">
        <f>I22+I25</f>
        <v>1201.82</v>
      </c>
      <c r="J21" s="51">
        <f>J22+J25</f>
        <v>1201.82</v>
      </c>
    </row>
    <row r="22" spans="1:11" ht="25.5">
      <c r="A22" s="62" t="s">
        <v>204</v>
      </c>
      <c r="B22" s="42" t="s">
        <v>115</v>
      </c>
      <c r="C22" s="42" t="s">
        <v>125</v>
      </c>
      <c r="D22" s="42" t="s">
        <v>154</v>
      </c>
      <c r="E22" s="42"/>
      <c r="F22" s="55"/>
      <c r="G22" s="51"/>
      <c r="H22" s="51">
        <f t="shared" si="0"/>
        <v>1055.8</v>
      </c>
      <c r="I22" s="51">
        <f>I23+I24</f>
        <v>1055.8</v>
      </c>
      <c r="J22" s="51">
        <f>J23+J24</f>
        <v>1055.8</v>
      </c>
    </row>
    <row r="23" spans="1:11">
      <c r="A23" s="62" t="s">
        <v>165</v>
      </c>
      <c r="B23" s="42" t="s">
        <v>115</v>
      </c>
      <c r="C23" s="42" t="s">
        <v>125</v>
      </c>
      <c r="D23" s="42" t="s">
        <v>154</v>
      </c>
      <c r="E23" s="63" t="s">
        <v>119</v>
      </c>
      <c r="F23" s="55"/>
      <c r="G23" s="51"/>
      <c r="H23" s="51">
        <f t="shared" si="0"/>
        <v>810.91</v>
      </c>
      <c r="I23" s="51">
        <v>810.91</v>
      </c>
      <c r="J23" s="51">
        <v>810.91</v>
      </c>
    </row>
    <row r="24" spans="1:11" ht="38.25">
      <c r="A24" s="62" t="s">
        <v>169</v>
      </c>
      <c r="B24" s="42" t="s">
        <v>115</v>
      </c>
      <c r="C24" s="42" t="s">
        <v>125</v>
      </c>
      <c r="D24" s="42" t="s">
        <v>154</v>
      </c>
      <c r="E24" s="63" t="s">
        <v>152</v>
      </c>
      <c r="F24" s="55"/>
      <c r="G24" s="51"/>
      <c r="H24" s="51">
        <f t="shared" si="0"/>
        <v>244.89</v>
      </c>
      <c r="I24" s="51">
        <v>244.89</v>
      </c>
      <c r="J24" s="51">
        <v>244.89</v>
      </c>
    </row>
    <row r="25" spans="1:11" ht="25.5">
      <c r="A25" s="62" t="s">
        <v>205</v>
      </c>
      <c r="B25" s="42" t="s">
        <v>115</v>
      </c>
      <c r="C25" s="42" t="s">
        <v>125</v>
      </c>
      <c r="D25" s="42" t="s">
        <v>155</v>
      </c>
      <c r="E25" s="42"/>
      <c r="F25" s="55"/>
      <c r="G25" s="51"/>
      <c r="H25" s="51">
        <f t="shared" si="0"/>
        <v>146.01999999999998</v>
      </c>
      <c r="I25" s="51">
        <f>I26++I27+I28+I29+I30+I31</f>
        <v>146.01999999999998</v>
      </c>
      <c r="J25" s="51">
        <f>J26++J27+J28+J29+J30+J31</f>
        <v>146.01999999999998</v>
      </c>
    </row>
    <row r="26" spans="1:11" ht="25.5">
      <c r="A26" s="62" t="s">
        <v>170</v>
      </c>
      <c r="B26" s="42" t="s">
        <v>115</v>
      </c>
      <c r="C26" s="42" t="s">
        <v>125</v>
      </c>
      <c r="D26" s="42" t="s">
        <v>155</v>
      </c>
      <c r="E26" s="64" t="s">
        <v>124</v>
      </c>
      <c r="F26" s="55"/>
      <c r="G26" s="51"/>
      <c r="H26" s="51">
        <f t="shared" si="0"/>
        <v>1.8</v>
      </c>
      <c r="I26" s="51">
        <v>1.8</v>
      </c>
      <c r="J26" s="51">
        <v>1.8</v>
      </c>
    </row>
    <row r="27" spans="1:11" ht="25.5">
      <c r="A27" s="62" t="s">
        <v>133</v>
      </c>
      <c r="B27" s="42" t="s">
        <v>115</v>
      </c>
      <c r="C27" s="42" t="s">
        <v>125</v>
      </c>
      <c r="D27" s="42" t="s">
        <v>155</v>
      </c>
      <c r="E27" s="64" t="s">
        <v>216</v>
      </c>
      <c r="F27" s="55"/>
      <c r="G27" s="51"/>
      <c r="H27" s="51">
        <f t="shared" si="0"/>
        <v>15.6</v>
      </c>
      <c r="I27" s="51">
        <v>15.6</v>
      </c>
      <c r="J27" s="51">
        <v>15.6</v>
      </c>
    </row>
    <row r="28" spans="1:11" ht="25.5">
      <c r="A28" s="62" t="s">
        <v>133</v>
      </c>
      <c r="B28" s="42" t="s">
        <v>115</v>
      </c>
      <c r="C28" s="42" t="s">
        <v>125</v>
      </c>
      <c r="D28" s="42" t="s">
        <v>155</v>
      </c>
      <c r="E28" s="64">
        <v>244</v>
      </c>
      <c r="F28" s="55"/>
      <c r="G28" s="51"/>
      <c r="H28" s="51">
        <f t="shared" si="0"/>
        <v>106.8</v>
      </c>
      <c r="I28" s="51">
        <v>106.8</v>
      </c>
      <c r="J28" s="51">
        <v>106.8</v>
      </c>
    </row>
    <row r="29" spans="1:11" ht="76.5">
      <c r="A29" s="62" t="s">
        <v>171</v>
      </c>
      <c r="B29" s="42" t="s">
        <v>115</v>
      </c>
      <c r="C29" s="42" t="s">
        <v>125</v>
      </c>
      <c r="D29" s="42" t="s">
        <v>155</v>
      </c>
      <c r="E29" s="63" t="s">
        <v>172</v>
      </c>
      <c r="F29" s="55"/>
      <c r="G29" s="51"/>
      <c r="H29" s="51">
        <f t="shared" si="0"/>
        <v>0</v>
      </c>
      <c r="I29" s="51"/>
      <c r="J29" s="51"/>
    </row>
    <row r="30" spans="1:11">
      <c r="A30" s="62" t="s">
        <v>128</v>
      </c>
      <c r="B30" s="42" t="s">
        <v>115</v>
      </c>
      <c r="C30" s="42" t="s">
        <v>125</v>
      </c>
      <c r="D30" s="42" t="s">
        <v>155</v>
      </c>
      <c r="E30" s="63" t="s">
        <v>129</v>
      </c>
      <c r="F30" s="55"/>
      <c r="G30" s="51"/>
      <c r="H30" s="51">
        <f t="shared" si="0"/>
        <v>15</v>
      </c>
      <c r="I30" s="51">
        <v>15</v>
      </c>
      <c r="J30" s="51">
        <v>15</v>
      </c>
    </row>
    <row r="31" spans="1:11">
      <c r="A31" s="62" t="s">
        <v>173</v>
      </c>
      <c r="B31" s="42" t="s">
        <v>115</v>
      </c>
      <c r="C31" s="42" t="s">
        <v>125</v>
      </c>
      <c r="D31" s="42" t="s">
        <v>155</v>
      </c>
      <c r="E31" s="63" t="s">
        <v>130</v>
      </c>
      <c r="F31" s="55"/>
      <c r="G31" s="51"/>
      <c r="H31" s="51">
        <f t="shared" si="0"/>
        <v>6.82</v>
      </c>
      <c r="I31" s="51">
        <v>6.82</v>
      </c>
      <c r="J31" s="51">
        <v>6.82</v>
      </c>
    </row>
    <row r="32" spans="1:11">
      <c r="A32" s="54" t="s">
        <v>28</v>
      </c>
      <c r="B32" s="42" t="s">
        <v>115</v>
      </c>
      <c r="C32" s="42" t="s">
        <v>131</v>
      </c>
      <c r="D32" s="42"/>
      <c r="E32" s="42"/>
      <c r="F32" s="39" t="e">
        <f>#REF!</f>
        <v>#REF!</v>
      </c>
      <c r="G32" s="51"/>
      <c r="H32" s="51">
        <f t="shared" si="0"/>
        <v>10</v>
      </c>
      <c r="I32" s="51">
        <f>I33</f>
        <v>10</v>
      </c>
      <c r="J32" s="51">
        <f>J33</f>
        <v>10</v>
      </c>
    </row>
    <row r="33" spans="1:11" ht="38.25">
      <c r="A33" s="54" t="s">
        <v>174</v>
      </c>
      <c r="B33" s="42" t="s">
        <v>115</v>
      </c>
      <c r="C33" s="42" t="s">
        <v>131</v>
      </c>
      <c r="D33" s="42" t="s">
        <v>175</v>
      </c>
      <c r="E33" s="42"/>
      <c r="F33" s="39"/>
      <c r="G33" s="51"/>
      <c r="H33" s="51">
        <f t="shared" si="0"/>
        <v>10</v>
      </c>
      <c r="I33" s="51">
        <f>I34</f>
        <v>10</v>
      </c>
      <c r="J33" s="51">
        <f>J34</f>
        <v>10</v>
      </c>
    </row>
    <row r="34" spans="1:11" ht="25.5">
      <c r="A34" s="65" t="s">
        <v>133</v>
      </c>
      <c r="B34" s="42" t="s">
        <v>115</v>
      </c>
      <c r="C34" s="42" t="s">
        <v>131</v>
      </c>
      <c r="D34" s="42" t="s">
        <v>175</v>
      </c>
      <c r="E34" s="37" t="s">
        <v>127</v>
      </c>
      <c r="F34" s="39"/>
      <c r="G34" s="51"/>
      <c r="H34" s="51">
        <f t="shared" si="0"/>
        <v>10</v>
      </c>
      <c r="I34" s="51">
        <v>10</v>
      </c>
      <c r="J34" s="51">
        <v>10</v>
      </c>
      <c r="K34" s="11" t="s">
        <v>176</v>
      </c>
    </row>
    <row r="35" spans="1:11">
      <c r="A35" s="54" t="s">
        <v>143</v>
      </c>
      <c r="B35" s="42" t="s">
        <v>117</v>
      </c>
      <c r="C35" s="42"/>
      <c r="D35" s="42"/>
      <c r="E35" s="42"/>
      <c r="F35" s="39" t="e">
        <f>F36</f>
        <v>#REF!</v>
      </c>
      <c r="G35" s="51" t="e">
        <f>G36</f>
        <v>#REF!</v>
      </c>
      <c r="H35" s="51" t="e">
        <f t="shared" si="0"/>
        <v>#REF!</v>
      </c>
      <c r="I35" s="90">
        <f>I36</f>
        <v>100.1</v>
      </c>
      <c r="J35" s="90">
        <f>J36</f>
        <v>100.1</v>
      </c>
    </row>
    <row r="36" spans="1:11">
      <c r="A36" s="54" t="s">
        <v>44</v>
      </c>
      <c r="B36" s="42" t="s">
        <v>117</v>
      </c>
      <c r="C36" s="42" t="s">
        <v>122</v>
      </c>
      <c r="D36" s="42"/>
      <c r="E36" s="42"/>
      <c r="F36" s="39" t="e">
        <f>#REF!+#REF!</f>
        <v>#REF!</v>
      </c>
      <c r="G36" s="51" t="e">
        <f>#REF!</f>
        <v>#REF!</v>
      </c>
      <c r="H36" s="51" t="e">
        <f t="shared" si="0"/>
        <v>#REF!</v>
      </c>
      <c r="I36" s="51">
        <f>I37</f>
        <v>100.1</v>
      </c>
      <c r="J36" s="51">
        <f>J37</f>
        <v>100.1</v>
      </c>
    </row>
    <row r="37" spans="1:11" ht="63.75">
      <c r="A37" s="65" t="s">
        <v>206</v>
      </c>
      <c r="B37" s="42" t="s">
        <v>117</v>
      </c>
      <c r="C37" s="42" t="s">
        <v>122</v>
      </c>
      <c r="D37" s="42" t="s">
        <v>177</v>
      </c>
      <c r="E37" s="42"/>
      <c r="F37" s="55"/>
      <c r="G37" s="51"/>
      <c r="H37" s="51">
        <f t="shared" si="0"/>
        <v>100.1</v>
      </c>
      <c r="I37" s="51">
        <f>I38+I39+I40</f>
        <v>100.1</v>
      </c>
      <c r="J37" s="51">
        <f>J38+J39+J40</f>
        <v>100.1</v>
      </c>
    </row>
    <row r="38" spans="1:11">
      <c r="A38" s="62" t="s">
        <v>165</v>
      </c>
      <c r="B38" s="42" t="s">
        <v>117</v>
      </c>
      <c r="C38" s="42" t="s">
        <v>122</v>
      </c>
      <c r="D38" s="42" t="s">
        <v>177</v>
      </c>
      <c r="E38" s="63" t="s">
        <v>119</v>
      </c>
      <c r="F38" s="55"/>
      <c r="G38" s="51">
        <v>0</v>
      </c>
      <c r="H38" s="51">
        <f t="shared" si="0"/>
        <v>77</v>
      </c>
      <c r="I38" s="51">
        <v>77</v>
      </c>
      <c r="J38" s="51">
        <v>77</v>
      </c>
      <c r="K38" s="11" t="s">
        <v>178</v>
      </c>
    </row>
    <row r="39" spans="1:11" ht="38.25">
      <c r="A39" s="62" t="s">
        <v>169</v>
      </c>
      <c r="B39" s="42" t="s">
        <v>117</v>
      </c>
      <c r="C39" s="42" t="s">
        <v>122</v>
      </c>
      <c r="D39" s="42" t="s">
        <v>177</v>
      </c>
      <c r="E39" s="63" t="s">
        <v>152</v>
      </c>
      <c r="F39" s="55"/>
      <c r="G39" s="51">
        <v>0</v>
      </c>
      <c r="H39" s="51">
        <f t="shared" si="0"/>
        <v>23.1</v>
      </c>
      <c r="I39" s="51">
        <v>23.1</v>
      </c>
      <c r="J39" s="51">
        <v>23.1</v>
      </c>
      <c r="K39" s="11" t="s">
        <v>178</v>
      </c>
    </row>
    <row r="40" spans="1:11" ht="25.5">
      <c r="A40" s="65" t="s">
        <v>133</v>
      </c>
      <c r="B40" s="42" t="s">
        <v>117</v>
      </c>
      <c r="C40" s="42" t="s">
        <v>122</v>
      </c>
      <c r="D40" s="42" t="s">
        <v>177</v>
      </c>
      <c r="E40" s="42" t="s">
        <v>127</v>
      </c>
      <c r="F40" s="55"/>
      <c r="G40" s="51"/>
      <c r="H40" s="51">
        <f t="shared" si="0"/>
        <v>0</v>
      </c>
      <c r="I40" s="51"/>
      <c r="J40" s="51"/>
      <c r="K40" s="11" t="s">
        <v>178</v>
      </c>
    </row>
    <row r="41" spans="1:11">
      <c r="A41" s="54" t="s">
        <v>134</v>
      </c>
      <c r="B41" s="42" t="s">
        <v>126</v>
      </c>
      <c r="C41" s="42"/>
      <c r="D41" s="42"/>
      <c r="E41" s="42"/>
      <c r="F41" s="39" t="e">
        <f>F42+#REF!</f>
        <v>#REF!</v>
      </c>
      <c r="G41" s="51" t="e">
        <f>G42</f>
        <v>#REF!</v>
      </c>
      <c r="H41" s="51" t="e">
        <f t="shared" si="0"/>
        <v>#REF!</v>
      </c>
      <c r="I41" s="90">
        <f t="shared" ref="I41:J43" si="2">I42</f>
        <v>0</v>
      </c>
      <c r="J41" s="90">
        <f t="shared" si="2"/>
        <v>0</v>
      </c>
    </row>
    <row r="42" spans="1:11">
      <c r="A42" s="54" t="s">
        <v>16</v>
      </c>
      <c r="B42" s="42" t="s">
        <v>126</v>
      </c>
      <c r="C42" s="42" t="s">
        <v>122</v>
      </c>
      <c r="D42" s="42"/>
      <c r="E42" s="42"/>
      <c r="F42" s="39" t="e">
        <f>#REF!+#REF!+#REF!+#REF!+#REF!</f>
        <v>#REF!</v>
      </c>
      <c r="G42" s="51" t="e">
        <f>#REF!</f>
        <v>#REF!</v>
      </c>
      <c r="H42" s="51" t="e">
        <f t="shared" si="0"/>
        <v>#REF!</v>
      </c>
      <c r="I42" s="51">
        <f t="shared" si="2"/>
        <v>0</v>
      </c>
      <c r="J42" s="51">
        <f t="shared" si="2"/>
        <v>0</v>
      </c>
    </row>
    <row r="43" spans="1:11" ht="25.5">
      <c r="A43" s="61" t="s">
        <v>179</v>
      </c>
      <c r="B43" s="42" t="s">
        <v>126</v>
      </c>
      <c r="C43" s="42" t="s">
        <v>122</v>
      </c>
      <c r="D43" s="42" t="s">
        <v>180</v>
      </c>
      <c r="E43" s="42"/>
      <c r="F43" s="55"/>
      <c r="G43" s="51"/>
      <c r="H43" s="51">
        <f t="shared" si="0"/>
        <v>0</v>
      </c>
      <c r="I43" s="51">
        <f t="shared" si="2"/>
        <v>0</v>
      </c>
      <c r="J43" s="51">
        <f t="shared" si="2"/>
        <v>0</v>
      </c>
    </row>
    <row r="44" spans="1:11" ht="25.5">
      <c r="A44" s="61" t="s">
        <v>133</v>
      </c>
      <c r="B44" s="42" t="s">
        <v>126</v>
      </c>
      <c r="C44" s="42" t="s">
        <v>122</v>
      </c>
      <c r="D44" s="42" t="s">
        <v>180</v>
      </c>
      <c r="E44" s="42" t="s">
        <v>127</v>
      </c>
      <c r="F44" s="55"/>
      <c r="G44" s="51"/>
      <c r="H44" s="51">
        <f t="shared" si="0"/>
        <v>0</v>
      </c>
      <c r="I44" s="51"/>
      <c r="J44" s="51"/>
    </row>
    <row r="45" spans="1:11">
      <c r="A45" s="54" t="s">
        <v>136</v>
      </c>
      <c r="B45" s="42" t="s">
        <v>135</v>
      </c>
      <c r="C45" s="42"/>
      <c r="D45" s="42"/>
      <c r="E45" s="42"/>
      <c r="F45" s="39" t="e">
        <f>F46</f>
        <v>#REF!</v>
      </c>
      <c r="G45" s="51" t="e">
        <f>G46</f>
        <v>#REF!</v>
      </c>
      <c r="H45" s="51" t="e">
        <f t="shared" si="0"/>
        <v>#REF!</v>
      </c>
      <c r="I45" s="90">
        <f t="shared" ref="I45:J47" si="3">I46</f>
        <v>281.96000000000004</v>
      </c>
      <c r="J45" s="90">
        <f t="shared" si="3"/>
        <v>281.96000000000004</v>
      </c>
    </row>
    <row r="46" spans="1:11">
      <c r="A46" s="54" t="s">
        <v>10</v>
      </c>
      <c r="B46" s="42" t="s">
        <v>135</v>
      </c>
      <c r="C46" s="42" t="s">
        <v>135</v>
      </c>
      <c r="D46" s="42"/>
      <c r="E46" s="42"/>
      <c r="F46" s="39" t="e">
        <f>#REF!+#REF!</f>
        <v>#REF!</v>
      </c>
      <c r="G46" s="51" t="e">
        <f>#REF!</f>
        <v>#REF!</v>
      </c>
      <c r="H46" s="51" t="e">
        <f t="shared" si="0"/>
        <v>#REF!</v>
      </c>
      <c r="I46" s="51">
        <f t="shared" si="3"/>
        <v>281.96000000000004</v>
      </c>
      <c r="J46" s="51">
        <f t="shared" si="3"/>
        <v>281.96000000000004</v>
      </c>
    </row>
    <row r="47" spans="1:11">
      <c r="A47" s="61" t="s">
        <v>181</v>
      </c>
      <c r="B47" s="42" t="s">
        <v>135</v>
      </c>
      <c r="C47" s="42" t="s">
        <v>135</v>
      </c>
      <c r="D47" s="42" t="s">
        <v>156</v>
      </c>
      <c r="E47" s="42"/>
      <c r="F47" s="55"/>
      <c r="G47" s="51"/>
      <c r="H47" s="51">
        <f t="shared" si="0"/>
        <v>281.96000000000004</v>
      </c>
      <c r="I47" s="51">
        <f t="shared" si="3"/>
        <v>281.96000000000004</v>
      </c>
      <c r="J47" s="51">
        <f t="shared" si="3"/>
        <v>281.96000000000004</v>
      </c>
    </row>
    <row r="48" spans="1:11" ht="25.5">
      <c r="A48" s="61" t="s">
        <v>182</v>
      </c>
      <c r="B48" s="42" t="s">
        <v>135</v>
      </c>
      <c r="C48" s="42" t="s">
        <v>135</v>
      </c>
      <c r="D48" s="42" t="s">
        <v>157</v>
      </c>
      <c r="E48" s="42"/>
      <c r="F48" s="55"/>
      <c r="G48" s="51"/>
      <c r="H48" s="51">
        <f t="shared" si="0"/>
        <v>281.96000000000004</v>
      </c>
      <c r="I48" s="51">
        <f>I49+I52</f>
        <v>281.96000000000004</v>
      </c>
      <c r="J48" s="51">
        <f>J49+J52</f>
        <v>281.96000000000004</v>
      </c>
    </row>
    <row r="49" spans="1:11" ht="25.5">
      <c r="A49" s="62" t="s">
        <v>183</v>
      </c>
      <c r="B49" s="42" t="s">
        <v>135</v>
      </c>
      <c r="C49" s="42" t="s">
        <v>135</v>
      </c>
      <c r="D49" s="42" t="s">
        <v>158</v>
      </c>
      <c r="E49" s="42"/>
      <c r="F49" s="55"/>
      <c r="G49" s="51"/>
      <c r="H49" s="51">
        <f t="shared" si="0"/>
        <v>281.96000000000004</v>
      </c>
      <c r="I49" s="51">
        <f>I50+I51</f>
        <v>281.96000000000004</v>
      </c>
      <c r="J49" s="51">
        <f>J50+J51</f>
        <v>281.96000000000004</v>
      </c>
    </row>
    <row r="50" spans="1:11">
      <c r="A50" s="62" t="s">
        <v>159</v>
      </c>
      <c r="B50" s="42" t="s">
        <v>135</v>
      </c>
      <c r="C50" s="42" t="s">
        <v>135</v>
      </c>
      <c r="D50" s="42" t="s">
        <v>158</v>
      </c>
      <c r="E50" s="63" t="s">
        <v>132</v>
      </c>
      <c r="F50" s="55"/>
      <c r="G50" s="51"/>
      <c r="H50" s="51">
        <f t="shared" si="0"/>
        <v>216.56</v>
      </c>
      <c r="I50" s="51">
        <v>216.56</v>
      </c>
      <c r="J50" s="51">
        <v>216.56</v>
      </c>
    </row>
    <row r="51" spans="1:11" ht="38.25">
      <c r="A51" s="62" t="s">
        <v>184</v>
      </c>
      <c r="B51" s="42" t="s">
        <v>135</v>
      </c>
      <c r="C51" s="42" t="s">
        <v>135</v>
      </c>
      <c r="D51" s="42" t="s">
        <v>158</v>
      </c>
      <c r="E51" s="63" t="s">
        <v>160</v>
      </c>
      <c r="F51" s="55"/>
      <c r="G51" s="51"/>
      <c r="H51" s="51">
        <f t="shared" si="0"/>
        <v>65.400000000000006</v>
      </c>
      <c r="I51" s="51">
        <v>65.400000000000006</v>
      </c>
      <c r="J51" s="51">
        <v>65.400000000000006</v>
      </c>
    </row>
    <row r="52" spans="1:11">
      <c r="A52" s="61" t="s">
        <v>185</v>
      </c>
      <c r="B52" s="42" t="s">
        <v>135</v>
      </c>
      <c r="C52" s="42" t="s">
        <v>135</v>
      </c>
      <c r="D52" s="42" t="s">
        <v>186</v>
      </c>
      <c r="E52" s="42"/>
      <c r="F52" s="55"/>
      <c r="G52" s="51"/>
      <c r="H52" s="51">
        <f t="shared" si="0"/>
        <v>0</v>
      </c>
      <c r="I52" s="51">
        <f>I53</f>
        <v>0</v>
      </c>
      <c r="J52" s="51">
        <f>J53</f>
        <v>0</v>
      </c>
    </row>
    <row r="53" spans="1:11" ht="25.5">
      <c r="A53" s="61" t="s">
        <v>133</v>
      </c>
      <c r="B53" s="42" t="s">
        <v>135</v>
      </c>
      <c r="C53" s="42" t="s">
        <v>135</v>
      </c>
      <c r="D53" s="42" t="s">
        <v>186</v>
      </c>
      <c r="E53" s="42" t="s">
        <v>127</v>
      </c>
      <c r="F53" s="55"/>
      <c r="G53" s="51"/>
      <c r="H53" s="51">
        <f t="shared" si="0"/>
        <v>0</v>
      </c>
      <c r="I53" s="51"/>
      <c r="J53" s="51"/>
    </row>
    <row r="54" spans="1:11" ht="25.5">
      <c r="A54" s="91" t="s">
        <v>138</v>
      </c>
      <c r="B54" s="92" t="s">
        <v>137</v>
      </c>
      <c r="C54" s="92"/>
      <c r="D54" s="92"/>
      <c r="E54" s="92"/>
      <c r="F54" s="93" t="e">
        <f>F55</f>
        <v>#REF!</v>
      </c>
      <c r="G54" s="94">
        <f>G55</f>
        <v>0</v>
      </c>
      <c r="H54" s="94">
        <f t="shared" ref="H54:H66" si="4">I54-G54</f>
        <v>2749.11</v>
      </c>
      <c r="I54" s="95">
        <f>I55</f>
        <v>2749.11</v>
      </c>
      <c r="J54" s="95">
        <f>J55</f>
        <v>2613.4</v>
      </c>
    </row>
    <row r="55" spans="1:11">
      <c r="A55" s="54" t="s">
        <v>139</v>
      </c>
      <c r="B55" s="42" t="s">
        <v>137</v>
      </c>
      <c r="C55" s="42" t="s">
        <v>115</v>
      </c>
      <c r="D55" s="42"/>
      <c r="E55" s="42"/>
      <c r="F55" s="39" t="e">
        <f>#REF!+F56</f>
        <v>#REF!</v>
      </c>
      <c r="G55" s="51">
        <f>G56</f>
        <v>0</v>
      </c>
      <c r="H55" s="51">
        <f t="shared" si="4"/>
        <v>2749.11</v>
      </c>
      <c r="I55" s="90">
        <f>I60</f>
        <v>2749.11</v>
      </c>
      <c r="J55" s="90">
        <f>J60</f>
        <v>2613.4</v>
      </c>
    </row>
    <row r="56" spans="1:11" ht="51">
      <c r="A56" s="41" t="s">
        <v>207</v>
      </c>
      <c r="B56" s="42" t="s">
        <v>137</v>
      </c>
      <c r="C56" s="42" t="s">
        <v>115</v>
      </c>
      <c r="D56" s="42" t="s">
        <v>208</v>
      </c>
      <c r="E56" s="42"/>
      <c r="F56" s="39">
        <f>F57+F58+F59</f>
        <v>378.5</v>
      </c>
      <c r="G56" s="96"/>
      <c r="H56" s="51">
        <f t="shared" si="4"/>
        <v>0</v>
      </c>
      <c r="I56" s="90">
        <v>0</v>
      </c>
      <c r="J56" s="90">
        <v>0</v>
      </c>
    </row>
    <row r="57" spans="1:11" ht="25.5">
      <c r="A57" s="61" t="s">
        <v>133</v>
      </c>
      <c r="B57" s="42" t="s">
        <v>137</v>
      </c>
      <c r="C57" s="42" t="s">
        <v>115</v>
      </c>
      <c r="D57" s="42" t="s">
        <v>208</v>
      </c>
      <c r="E57" s="42" t="s">
        <v>127</v>
      </c>
      <c r="F57" s="55">
        <v>318.5</v>
      </c>
      <c r="G57" s="51"/>
      <c r="H57" s="51">
        <f t="shared" si="4"/>
        <v>0</v>
      </c>
      <c r="I57" s="90">
        <v>0</v>
      </c>
      <c r="J57" s="90">
        <v>0</v>
      </c>
      <c r="K57" s="90">
        <v>0</v>
      </c>
    </row>
    <row r="58" spans="1:11">
      <c r="A58" s="54" t="s">
        <v>128</v>
      </c>
      <c r="B58" s="42" t="s">
        <v>137</v>
      </c>
      <c r="C58" s="42" t="s">
        <v>115</v>
      </c>
      <c r="D58" s="42" t="s">
        <v>208</v>
      </c>
      <c r="E58" s="42" t="s">
        <v>129</v>
      </c>
      <c r="F58" s="55">
        <v>38</v>
      </c>
      <c r="G58" s="51"/>
      <c r="H58" s="51">
        <f t="shared" si="4"/>
        <v>0</v>
      </c>
      <c r="I58" s="90"/>
      <c r="J58" s="90"/>
    </row>
    <row r="59" spans="1:11">
      <c r="A59" s="54" t="s">
        <v>209</v>
      </c>
      <c r="B59" s="42" t="s">
        <v>137</v>
      </c>
      <c r="C59" s="42" t="s">
        <v>115</v>
      </c>
      <c r="D59" s="42" t="s">
        <v>208</v>
      </c>
      <c r="E59" s="42" t="s">
        <v>130</v>
      </c>
      <c r="F59" s="55">
        <v>22</v>
      </c>
      <c r="G59" s="51"/>
      <c r="H59" s="51">
        <f t="shared" si="4"/>
        <v>0</v>
      </c>
      <c r="I59" s="90"/>
      <c r="J59" s="90"/>
    </row>
    <row r="60" spans="1:11">
      <c r="A60" s="97" t="s">
        <v>187</v>
      </c>
      <c r="B60" s="92" t="s">
        <v>137</v>
      </c>
      <c r="C60" s="92" t="s">
        <v>115</v>
      </c>
      <c r="D60" s="92" t="s">
        <v>161</v>
      </c>
      <c r="E60" s="92"/>
      <c r="F60" s="98"/>
      <c r="G60" s="87"/>
      <c r="H60" s="87">
        <f t="shared" si="4"/>
        <v>2749.11</v>
      </c>
      <c r="I60" s="99">
        <f>I65+I61</f>
        <v>2749.11</v>
      </c>
      <c r="J60" s="99">
        <f>J65+J61</f>
        <v>2613.4</v>
      </c>
    </row>
    <row r="61" spans="1:11" ht="25.5">
      <c r="A61" s="61" t="s">
        <v>182</v>
      </c>
      <c r="B61" s="42" t="s">
        <v>137</v>
      </c>
      <c r="C61" s="42" t="s">
        <v>115</v>
      </c>
      <c r="D61" s="42" t="s">
        <v>161</v>
      </c>
      <c r="E61" s="42"/>
      <c r="F61" s="98"/>
      <c r="G61" s="87"/>
      <c r="H61" s="87"/>
      <c r="I61" s="90">
        <f>I62</f>
        <v>2551.3200000000002</v>
      </c>
      <c r="J61" s="90">
        <f>J62</f>
        <v>2551.3200000000002</v>
      </c>
    </row>
    <row r="62" spans="1:11" ht="25.5">
      <c r="A62" s="62" t="s">
        <v>183</v>
      </c>
      <c r="B62" s="42" t="s">
        <v>137</v>
      </c>
      <c r="C62" s="42" t="s">
        <v>115</v>
      </c>
      <c r="D62" s="42" t="s">
        <v>210</v>
      </c>
      <c r="E62" s="42"/>
      <c r="F62" s="98"/>
      <c r="G62" s="87"/>
      <c r="H62" s="87"/>
      <c r="I62" s="90">
        <f>I63+I64</f>
        <v>2551.3200000000002</v>
      </c>
      <c r="J62" s="90">
        <f>J63+J64</f>
        <v>2551.3200000000002</v>
      </c>
    </row>
    <row r="63" spans="1:11">
      <c r="A63" s="62" t="s">
        <v>159</v>
      </c>
      <c r="B63" s="42" t="s">
        <v>137</v>
      </c>
      <c r="C63" s="42" t="s">
        <v>115</v>
      </c>
      <c r="D63" s="42" t="s">
        <v>211</v>
      </c>
      <c r="E63" s="42" t="s">
        <v>132</v>
      </c>
      <c r="F63" s="98"/>
      <c r="G63" s="87"/>
      <c r="H63" s="87"/>
      <c r="I63" s="90">
        <f>828.07+1164.92</f>
        <v>1992.9900000000002</v>
      </c>
      <c r="J63" s="90">
        <f>828.07+1164.92</f>
        <v>1992.9900000000002</v>
      </c>
    </row>
    <row r="64" spans="1:11" ht="38.25">
      <c r="A64" s="62" t="s">
        <v>184</v>
      </c>
      <c r="B64" s="42" t="s">
        <v>137</v>
      </c>
      <c r="C64" s="42" t="s">
        <v>115</v>
      </c>
      <c r="D64" s="42" t="s">
        <v>211</v>
      </c>
      <c r="E64" s="42" t="s">
        <v>160</v>
      </c>
      <c r="F64" s="98"/>
      <c r="G64" s="87"/>
      <c r="H64" s="87"/>
      <c r="I64" s="90">
        <f>241.36+316.97</f>
        <v>558.33000000000004</v>
      </c>
      <c r="J64" s="90">
        <f>241.36+316.97</f>
        <v>558.33000000000004</v>
      </c>
    </row>
    <row r="65" spans="1:10">
      <c r="A65" s="61" t="s">
        <v>188</v>
      </c>
      <c r="B65" s="42" t="s">
        <v>137</v>
      </c>
      <c r="C65" s="42" t="s">
        <v>115</v>
      </c>
      <c r="D65" s="42" t="s">
        <v>189</v>
      </c>
      <c r="E65" s="42"/>
      <c r="F65" s="55"/>
      <c r="G65" s="51"/>
      <c r="H65" s="51">
        <f t="shared" si="4"/>
        <v>197.79</v>
      </c>
      <c r="I65" s="90">
        <f>I66+I67+I68+I69</f>
        <v>197.79</v>
      </c>
      <c r="J65" s="90">
        <f>J66+J67+J68+J69</f>
        <v>62.079999999999984</v>
      </c>
    </row>
    <row r="66" spans="1:10" ht="25.5">
      <c r="A66" s="61" t="s">
        <v>133</v>
      </c>
      <c r="B66" s="42" t="s">
        <v>137</v>
      </c>
      <c r="C66" s="42" t="s">
        <v>115</v>
      </c>
      <c r="D66" s="42" t="s">
        <v>189</v>
      </c>
      <c r="E66" s="42" t="s">
        <v>127</v>
      </c>
      <c r="F66" s="55"/>
      <c r="G66" s="51"/>
      <c r="H66" s="51">
        <f t="shared" si="4"/>
        <v>197.79</v>
      </c>
      <c r="I66" s="90">
        <f>333.51-I70+5</f>
        <v>197.79</v>
      </c>
      <c r="J66" s="90">
        <f>333.51-J70+10</f>
        <v>62.079999999999984</v>
      </c>
    </row>
    <row r="67" spans="1:10" ht="76.5">
      <c r="A67" s="62" t="s">
        <v>171</v>
      </c>
      <c r="B67" s="42" t="s">
        <v>137</v>
      </c>
      <c r="C67" s="42" t="s">
        <v>115</v>
      </c>
      <c r="D67" s="42" t="s">
        <v>212</v>
      </c>
      <c r="E67" s="63" t="s">
        <v>172</v>
      </c>
      <c r="F67" s="55"/>
      <c r="G67" s="51"/>
      <c r="H67" s="51"/>
      <c r="I67" s="90"/>
      <c r="J67" s="90"/>
    </row>
    <row r="68" spans="1:10">
      <c r="A68" s="62" t="s">
        <v>128</v>
      </c>
      <c r="B68" s="42" t="s">
        <v>137</v>
      </c>
      <c r="C68" s="42" t="s">
        <v>115</v>
      </c>
      <c r="D68" s="42" t="s">
        <v>212</v>
      </c>
      <c r="E68" s="63" t="s">
        <v>129</v>
      </c>
      <c r="F68" s="55"/>
      <c r="G68" s="51"/>
      <c r="H68" s="51"/>
      <c r="I68" s="90"/>
      <c r="J68" s="90"/>
    </row>
    <row r="69" spans="1:10">
      <c r="A69" s="62" t="s">
        <v>173</v>
      </c>
      <c r="B69" s="42" t="s">
        <v>137</v>
      </c>
      <c r="C69" s="42" t="s">
        <v>115</v>
      </c>
      <c r="D69" s="42" t="s">
        <v>212</v>
      </c>
      <c r="E69" s="63" t="s">
        <v>130</v>
      </c>
      <c r="F69" s="55"/>
      <c r="G69" s="51"/>
      <c r="H69" s="51"/>
      <c r="I69" s="90"/>
      <c r="J69" s="90"/>
    </row>
    <row r="70" spans="1:10">
      <c r="A70" s="41" t="s">
        <v>140</v>
      </c>
      <c r="B70" s="42" t="s">
        <v>141</v>
      </c>
      <c r="C70" s="42" t="s">
        <v>141</v>
      </c>
      <c r="D70" s="42" t="s">
        <v>142</v>
      </c>
      <c r="E70" s="42" t="s">
        <v>118</v>
      </c>
      <c r="F70" s="39">
        <v>0</v>
      </c>
      <c r="G70" s="51">
        <v>139.80000000000001</v>
      </c>
      <c r="H70" s="51">
        <f t="shared" si="0"/>
        <v>141.63</v>
      </c>
      <c r="I70" s="51">
        <v>140.72</v>
      </c>
      <c r="J70" s="51">
        <v>281.43</v>
      </c>
    </row>
    <row r="71" spans="1:10">
      <c r="A71" s="41" t="s">
        <v>140</v>
      </c>
      <c r="B71" s="42"/>
      <c r="C71" s="42"/>
      <c r="D71" s="42"/>
      <c r="E71" s="42"/>
      <c r="F71" s="39"/>
      <c r="G71" s="51"/>
      <c r="H71" s="51">
        <f t="shared" si="0"/>
        <v>0</v>
      </c>
      <c r="I71" s="51"/>
      <c r="J71" s="51"/>
    </row>
    <row r="72" spans="1:10">
      <c r="A72" s="109" t="s">
        <v>1</v>
      </c>
      <c r="B72" s="109"/>
      <c r="C72" s="109"/>
      <c r="D72" s="109"/>
      <c r="E72" s="109"/>
      <c r="F72" s="39" t="e">
        <f>F6+F35+#REF!+F41+F45+#REF!+#REF!+F70</f>
        <v>#REF!</v>
      </c>
      <c r="G72" s="66" t="e">
        <f>G6+G35+G41+G45+#REF!+#REF!+G70</f>
        <v>#REF!</v>
      </c>
      <c r="H72" s="51" t="e">
        <f>J72-G72</f>
        <v>#REF!</v>
      </c>
      <c r="I72" s="66">
        <f>I6+I35+I41+I45+I60+I70</f>
        <v>5733.81</v>
      </c>
      <c r="J72" s="66">
        <f>J6+J35+J41+J45+J60+J70</f>
        <v>5738.81</v>
      </c>
    </row>
    <row r="73" spans="1:10">
      <c r="G73" s="67">
        <v>5067.6000000000004</v>
      </c>
    </row>
    <row r="74" spans="1:10">
      <c r="G74" s="69" t="e">
        <f>G73-G72</f>
        <v>#REF!</v>
      </c>
    </row>
    <row r="76" spans="1:10">
      <c r="J76" s="69">
        <v>0</v>
      </c>
    </row>
    <row r="79" spans="1:10">
      <c r="H79" s="70"/>
      <c r="I79" s="70"/>
      <c r="J79" s="71"/>
    </row>
  </sheetData>
  <mergeCells count="4">
    <mergeCell ref="E1:K1"/>
    <mergeCell ref="L1:M1"/>
    <mergeCell ref="A2:J2"/>
    <mergeCell ref="A72:E72"/>
  </mergeCells>
  <phoneticPr fontId="25" type="noConversion"/>
  <pageMargins left="1.1417322834645669" right="0.19685039370078741" top="0.59055118110236227" bottom="0.27559055118110237" header="0.31496062992125984" footer="0.31496062992125984"/>
  <pageSetup paperSize="9" scale="6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'Приложение 10'!Область_печати</vt:lpstr>
      <vt:lpstr>'Приложение 11'!Область_печати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казах сп</cp:lastModifiedBy>
  <cp:lastPrinted>2017-03-23T03:11:00Z</cp:lastPrinted>
  <dcterms:created xsi:type="dcterms:W3CDTF">2007-09-12T09:25:25Z</dcterms:created>
  <dcterms:modified xsi:type="dcterms:W3CDTF">2005-01-01T00:50:33Z</dcterms:modified>
</cp:coreProperties>
</file>