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20" yWindow="-300" windowWidth="15600" windowHeight="8355" tabRatio="789" firstSheet="3" activeTab="9"/>
  </bookViews>
  <sheets>
    <sheet name="Приложение 1" sheetId="17" r:id="rId1"/>
    <sheet name="приложение2" sheetId="63" r:id="rId2"/>
    <sheet name="Приложение 3" sheetId="15" r:id="rId3"/>
    <sheet name="Приложение 4" sheetId="18" r:id="rId4"/>
    <sheet name="Приложение 5" sheetId="19" r:id="rId5"/>
    <sheet name="Приложение 6" sheetId="20" r:id="rId6"/>
    <sheet name="Приложение7" sheetId="30" r:id="rId7"/>
    <sheet name="Приложение 8" sheetId="51" r:id="rId8"/>
    <sheet name="приложение9." sheetId="64" r:id="rId9"/>
    <sheet name="приложение10" sheetId="60" r:id="rId10"/>
    <sheet name="приложение 11" sheetId="61" r:id="rId11"/>
    <sheet name="Приложение 12" sheetId="52" r:id="rId12"/>
    <sheet name="Приложение 13" sheetId="53" r:id="rId13"/>
    <sheet name="Перечень" sheetId="37" r:id="rId14"/>
  </sheet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7" hidden="1">'Приложение 8'!$A$6:$IQ$86</definedName>
    <definedName name="_xlnm.Print_Area" localSheetId="0">'Приложение 1'!$A$1:$C$57</definedName>
    <definedName name="_xlnm.Print_Area" localSheetId="12">#REF!</definedName>
    <definedName name="_xlnm.Print_Area" localSheetId="2">'Приложение 3'!$A$1:$C$8</definedName>
    <definedName name="_xlnm.Print_Area" localSheetId="3">'Приложение 4'!$A$1:$E$36</definedName>
    <definedName name="_xlnm.Print_Area" localSheetId="5">'Приложение 6'!$A$1:$C$59</definedName>
    <definedName name="_xlnm.Print_Area" localSheetId="7">'Приложение 8'!$A$1:$I$86</definedName>
    <definedName name="_xlnm.Print_Area" localSheetId="6">Приложение7!$A$1:$D$67</definedName>
    <definedName name="_xlnm.Print_Area">#REF!</definedName>
    <definedName name="п" localSheetId="12">#REF!</definedName>
    <definedName name="п" localSheetId="7">#REF!</definedName>
    <definedName name="п">#REF!</definedName>
    <definedName name="пр">#REF!</definedName>
    <definedName name="приложение8" localSheetId="12">#REF!</definedName>
    <definedName name="приложение8" localSheetId="7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F73" i="61"/>
  <c r="F71"/>
  <c r="F70"/>
  <c r="F69"/>
  <c r="F55"/>
  <c r="F56"/>
  <c r="F57"/>
  <c r="F58"/>
  <c r="F59"/>
  <c r="F60"/>
  <c r="F62"/>
  <c r="F61"/>
  <c r="F46"/>
  <c r="F47"/>
  <c r="F48"/>
  <c r="F49"/>
  <c r="F50"/>
  <c r="F51"/>
  <c r="F52"/>
  <c r="F53"/>
  <c r="F36"/>
  <c r="F37"/>
  <c r="F39"/>
  <c r="F38"/>
  <c r="F28"/>
  <c r="F29"/>
  <c r="F30"/>
  <c r="F31"/>
  <c r="F32"/>
  <c r="F34"/>
  <c r="F33"/>
  <c r="F21"/>
  <c r="F22"/>
  <c r="F23"/>
  <c r="F24"/>
  <c r="F25"/>
  <c r="F26"/>
  <c r="F27"/>
  <c r="F15"/>
  <c r="F16"/>
  <c r="F17"/>
  <c r="F18"/>
  <c r="F20"/>
  <c r="F19"/>
  <c r="F9"/>
  <c r="F12"/>
  <c r="F14"/>
  <c r="F13"/>
  <c r="F69" i="60"/>
  <c r="F71"/>
  <c r="F70"/>
  <c r="F56"/>
  <c r="F57"/>
  <c r="F58"/>
  <c r="F59"/>
  <c r="F60"/>
  <c r="F62"/>
  <c r="F61"/>
  <c r="F48"/>
  <c r="F49"/>
  <c r="F50"/>
  <c r="F51"/>
  <c r="F52"/>
  <c r="F53"/>
  <c r="F54"/>
  <c r="F38"/>
  <c r="F39"/>
  <c r="F41"/>
  <c r="F40"/>
  <c r="F36"/>
  <c r="F35"/>
  <c r="F34" s="1"/>
  <c r="F33" s="1"/>
  <c r="F32" s="1"/>
  <c r="F31" s="1"/>
  <c r="F30" s="1"/>
  <c r="F23"/>
  <c r="F24"/>
  <c r="F25"/>
  <c r="F26"/>
  <c r="F27"/>
  <c r="F28"/>
  <c r="F29"/>
  <c r="F16"/>
  <c r="F17"/>
  <c r="F18"/>
  <c r="F19"/>
  <c r="F20"/>
  <c r="F22"/>
  <c r="F21"/>
  <c r="F9"/>
  <c r="F13"/>
  <c r="F15"/>
  <c r="F14"/>
  <c r="F71" i="64" l="1"/>
  <c r="F68"/>
  <c r="F70"/>
  <c r="F69"/>
  <c r="F55"/>
  <c r="F56"/>
  <c r="F57"/>
  <c r="F58"/>
  <c r="F59"/>
  <c r="F60"/>
  <c r="F62"/>
  <c r="F61"/>
  <c r="F46"/>
  <c r="F47"/>
  <c r="F48"/>
  <c r="F49"/>
  <c r="F50"/>
  <c r="F51"/>
  <c r="F52"/>
  <c r="F53"/>
  <c r="F36"/>
  <c r="F37"/>
  <c r="F39"/>
  <c r="F38"/>
  <c r="F34"/>
  <c r="F33"/>
  <c r="F21"/>
  <c r="F22"/>
  <c r="F23"/>
  <c r="F24"/>
  <c r="F25"/>
  <c r="F26"/>
  <c r="F27"/>
  <c r="F15"/>
  <c r="F16"/>
  <c r="F17"/>
  <c r="F18"/>
  <c r="F20"/>
  <c r="F19"/>
  <c r="F9"/>
  <c r="F12"/>
  <c r="F14"/>
  <c r="F13"/>
  <c r="G86" i="51"/>
  <c r="H69"/>
  <c r="G83"/>
  <c r="G82"/>
  <c r="G65"/>
  <c r="G66"/>
  <c r="G67"/>
  <c r="G68"/>
  <c r="G69"/>
  <c r="G71"/>
  <c r="G70"/>
  <c r="G53"/>
  <c r="G54"/>
  <c r="G55"/>
  <c r="G56"/>
  <c r="G57"/>
  <c r="G62"/>
  <c r="G63"/>
  <c r="G51"/>
  <c r="G43"/>
  <c r="H44"/>
  <c r="G44"/>
  <c r="H33"/>
  <c r="H34"/>
  <c r="H35"/>
  <c r="G31"/>
  <c r="G33"/>
  <c r="G34"/>
  <c r="G35"/>
  <c r="G36"/>
  <c r="G24"/>
  <c r="G25"/>
  <c r="G26"/>
  <c r="G27"/>
  <c r="G28"/>
  <c r="G29"/>
  <c r="G16"/>
  <c r="G17"/>
  <c r="G18"/>
  <c r="G19"/>
  <c r="G20"/>
  <c r="G13"/>
  <c r="G46"/>
  <c r="G45"/>
  <c r="G38"/>
  <c r="G37"/>
  <c r="G30"/>
  <c r="G23"/>
  <c r="G21"/>
  <c r="H36"/>
  <c r="F32" i="64" l="1"/>
  <c r="F31" s="1"/>
  <c r="F30" s="1"/>
  <c r="F29" s="1"/>
  <c r="F28" s="1"/>
  <c r="G15" i="51" l="1"/>
  <c r="G14"/>
  <c r="C10" i="52" l="1"/>
  <c r="I68" i="61"/>
  <c r="H59"/>
  <c r="I62"/>
  <c r="H60"/>
  <c r="I32"/>
  <c r="I31" s="1"/>
  <c r="H32"/>
  <c r="H31" s="1"/>
  <c r="H18"/>
  <c r="H17" s="1"/>
  <c r="H17" i="60"/>
  <c r="H18"/>
  <c r="H19"/>
  <c r="H20"/>
  <c r="H34"/>
  <c r="H33" s="1"/>
  <c r="I69" i="64"/>
  <c r="I68"/>
  <c r="I32"/>
  <c r="I31"/>
  <c r="H32"/>
  <c r="H31" s="1"/>
  <c r="I17"/>
  <c r="I18"/>
  <c r="H17"/>
  <c r="H18"/>
  <c r="H59"/>
  <c r="I35" i="51"/>
  <c r="I36"/>
  <c r="I20"/>
  <c r="C49" i="30"/>
  <c r="D49"/>
  <c r="C25" i="20"/>
  <c r="E17" i="18" l="1"/>
  <c r="I72" i="64"/>
  <c r="H68"/>
  <c r="H67" s="1"/>
  <c r="H66" s="1"/>
  <c r="G68"/>
  <c r="I67"/>
  <c r="I66"/>
  <c r="I65" s="1"/>
  <c r="I64" s="1"/>
  <c r="I63" s="1"/>
  <c r="I73" s="1"/>
  <c r="I62"/>
  <c r="I61"/>
  <c r="H60"/>
  <c r="I60" s="1"/>
  <c r="G60"/>
  <c r="G59" s="1"/>
  <c r="G55"/>
  <c r="G54" s="1"/>
  <c r="F54"/>
  <c r="I53"/>
  <c r="H52"/>
  <c r="I52" s="1"/>
  <c r="I49"/>
  <c r="I50" s="1"/>
  <c r="I51" s="1"/>
  <c r="G47"/>
  <c r="G46" s="1"/>
  <c r="I45"/>
  <c r="H44"/>
  <c r="I44" s="1"/>
  <c r="H41"/>
  <c r="H42" s="1"/>
  <c r="H43" s="1"/>
  <c r="I40"/>
  <c r="I37"/>
  <c r="I36" s="1"/>
  <c r="I35" s="1"/>
  <c r="H37"/>
  <c r="H36" s="1"/>
  <c r="H35" s="1"/>
  <c r="G37"/>
  <c r="G36" s="1"/>
  <c r="G35" s="1"/>
  <c r="F35"/>
  <c r="G32"/>
  <c r="G31" s="1"/>
  <c r="G30" s="1"/>
  <c r="G28" s="1"/>
  <c r="I30"/>
  <c r="I29" s="1"/>
  <c r="H30"/>
  <c r="H29" s="1"/>
  <c r="I27"/>
  <c r="H23"/>
  <c r="H24" s="1"/>
  <c r="G23"/>
  <c r="H21"/>
  <c r="I21" s="1"/>
  <c r="G21"/>
  <c r="I20"/>
  <c r="I19"/>
  <c r="I16"/>
  <c r="H16"/>
  <c r="I15"/>
  <c r="H15"/>
  <c r="I14"/>
  <c r="I13"/>
  <c r="H12"/>
  <c r="I12" s="1"/>
  <c r="G12"/>
  <c r="H11"/>
  <c r="I11" s="1"/>
  <c r="G11"/>
  <c r="G10" s="1"/>
  <c r="G9" s="1"/>
  <c r="F11"/>
  <c r="F10" s="1"/>
  <c r="H16" i="61"/>
  <c r="I19" i="51"/>
  <c r="I18" s="1"/>
  <c r="I17" s="1"/>
  <c r="C23" i="30"/>
  <c r="H28" i="64" l="1"/>
  <c r="H65"/>
  <c r="H64"/>
  <c r="H63" s="1"/>
  <c r="G8"/>
  <c r="G73" s="1"/>
  <c r="F67"/>
  <c r="F8"/>
  <c r="F73" s="1"/>
  <c r="I28"/>
  <c r="I41"/>
  <c r="H10"/>
  <c r="H25"/>
  <c r="H26" s="1"/>
  <c r="I24"/>
  <c r="I25" s="1"/>
  <c r="I26" s="1"/>
  <c r="H22"/>
  <c r="I22" s="1"/>
  <c r="I23"/>
  <c r="H47"/>
  <c r="I72" i="61"/>
  <c r="I67"/>
  <c r="I66" s="1"/>
  <c r="I65" s="1"/>
  <c r="H68"/>
  <c r="F68"/>
  <c r="G68" s="1"/>
  <c r="H67"/>
  <c r="F67"/>
  <c r="H66"/>
  <c r="F66"/>
  <c r="H65"/>
  <c r="F65"/>
  <c r="H64"/>
  <c r="F64"/>
  <c r="H63"/>
  <c r="H73" s="1"/>
  <c r="I61"/>
  <c r="I60"/>
  <c r="G60"/>
  <c r="I59"/>
  <c r="I57" s="1"/>
  <c r="G59"/>
  <c r="G55"/>
  <c r="F54"/>
  <c r="G54"/>
  <c r="I53"/>
  <c r="H52"/>
  <c r="I52" s="1"/>
  <c r="I49" s="1"/>
  <c r="I50" s="1"/>
  <c r="I51" s="1"/>
  <c r="G47"/>
  <c r="G46" s="1"/>
  <c r="I45"/>
  <c r="H44"/>
  <c r="I44" s="1"/>
  <c r="H41"/>
  <c r="I37"/>
  <c r="I36" s="1"/>
  <c r="I35" s="1"/>
  <c r="H37"/>
  <c r="G37"/>
  <c r="G36" s="1"/>
  <c r="G35" s="1"/>
  <c r="H36"/>
  <c r="H35" s="1"/>
  <c r="F35"/>
  <c r="H30"/>
  <c r="G32"/>
  <c r="G31" s="1"/>
  <c r="G30" s="1"/>
  <c r="G28" s="1"/>
  <c r="I30"/>
  <c r="I27"/>
  <c r="H23"/>
  <c r="G23"/>
  <c r="G21" s="1"/>
  <c r="I20"/>
  <c r="I19"/>
  <c r="H15"/>
  <c r="I14"/>
  <c r="I13"/>
  <c r="H12"/>
  <c r="I12" s="1"/>
  <c r="G12"/>
  <c r="H11"/>
  <c r="I11" s="1"/>
  <c r="G11"/>
  <c r="G10" s="1"/>
  <c r="G9" s="1"/>
  <c r="F11"/>
  <c r="F10" s="1"/>
  <c r="F8" s="1"/>
  <c r="H69" i="60"/>
  <c r="H67" s="1"/>
  <c r="H66" s="1"/>
  <c r="F67"/>
  <c r="F66" s="1"/>
  <c r="F65" s="1"/>
  <c r="H60"/>
  <c r="H57" s="1"/>
  <c r="H58" s="1"/>
  <c r="G60"/>
  <c r="G57" s="1"/>
  <c r="G56" s="1"/>
  <c r="G55" s="1"/>
  <c r="H59"/>
  <c r="F55"/>
  <c r="H53"/>
  <c r="H52"/>
  <c r="H51" s="1"/>
  <c r="G49"/>
  <c r="G48" s="1"/>
  <c r="H46"/>
  <c r="H43"/>
  <c r="H44" s="1"/>
  <c r="H39"/>
  <c r="H38" s="1"/>
  <c r="H37" s="1"/>
  <c r="G39"/>
  <c r="G38" s="1"/>
  <c r="G37" s="1"/>
  <c r="F37"/>
  <c r="G34"/>
  <c r="G33" s="1"/>
  <c r="H32"/>
  <c r="H31"/>
  <c r="H30" s="1"/>
  <c r="G30"/>
  <c r="H28"/>
  <c r="H26" s="1"/>
  <c r="G28"/>
  <c r="H27"/>
  <c r="H23"/>
  <c r="G23"/>
  <c r="H13"/>
  <c r="G13"/>
  <c r="H11"/>
  <c r="H10" s="1"/>
  <c r="H9" s="1"/>
  <c r="G11"/>
  <c r="G10" s="1"/>
  <c r="G9" s="1"/>
  <c r="G8" s="1"/>
  <c r="F11"/>
  <c r="F10" s="1"/>
  <c r="F8" s="1"/>
  <c r="I69" i="51"/>
  <c r="I68" s="1"/>
  <c r="I62"/>
  <c r="H47" i="61" l="1"/>
  <c r="H55"/>
  <c r="I55" s="1"/>
  <c r="I18"/>
  <c r="I17" s="1"/>
  <c r="I16" s="1"/>
  <c r="I28"/>
  <c r="I29"/>
  <c r="H28"/>
  <c r="H29"/>
  <c r="H68" i="60"/>
  <c r="H25"/>
  <c r="H65"/>
  <c r="H64"/>
  <c r="H63" s="1"/>
  <c r="G65"/>
  <c r="G67"/>
  <c r="H24"/>
  <c r="H73" i="64"/>
  <c r="I59"/>
  <c r="I57" s="1"/>
  <c r="H55"/>
  <c r="G67"/>
  <c r="F66"/>
  <c r="I42"/>
  <c r="I43" s="1"/>
  <c r="I10"/>
  <c r="H9"/>
  <c r="I47"/>
  <c r="H46"/>
  <c r="I46" s="1"/>
  <c r="I41" i="61"/>
  <c r="I42" s="1"/>
  <c r="I43" s="1"/>
  <c r="H42"/>
  <c r="H43" s="1"/>
  <c r="I23"/>
  <c r="H24"/>
  <c r="I58"/>
  <c r="I56"/>
  <c r="H56"/>
  <c r="H57" s="1"/>
  <c r="H58" s="1"/>
  <c r="H10"/>
  <c r="I40"/>
  <c r="H54"/>
  <c r="F64" i="60"/>
  <c r="F63" s="1"/>
  <c r="G67" i="61"/>
  <c r="G66"/>
  <c r="G65"/>
  <c r="I64"/>
  <c r="I63" s="1"/>
  <c r="I73" s="1"/>
  <c r="F63"/>
  <c r="G8"/>
  <c r="G73" s="1"/>
  <c r="H21"/>
  <c r="G74" i="60"/>
  <c r="H50"/>
  <c r="H45"/>
  <c r="H56"/>
  <c r="H55" s="1"/>
  <c r="G69"/>
  <c r="G66"/>
  <c r="G63"/>
  <c r="H49"/>
  <c r="H48" s="1"/>
  <c r="I47" i="61" l="1"/>
  <c r="H46"/>
  <c r="I46" s="1"/>
  <c r="I54"/>
  <c r="I15"/>
  <c r="I58" i="64"/>
  <c r="I56"/>
  <c r="H56"/>
  <c r="H57" s="1"/>
  <c r="H58" s="1"/>
  <c r="I55"/>
  <c r="H54"/>
  <c r="G66"/>
  <c r="F64"/>
  <c r="F65"/>
  <c r="G65" s="1"/>
  <c r="I9"/>
  <c r="H8"/>
  <c r="I8" s="1"/>
  <c r="I21" i="61"/>
  <c r="H22"/>
  <c r="I22" s="1"/>
  <c r="H25"/>
  <c r="H26" s="1"/>
  <c r="I24"/>
  <c r="I25" s="1"/>
  <c r="I26" s="1"/>
  <c r="G63"/>
  <c r="G64"/>
  <c r="I10"/>
  <c r="H9"/>
  <c r="G64" i="60"/>
  <c r="I9" i="61" l="1"/>
  <c r="I54" i="64"/>
  <c r="G64"/>
  <c r="F63"/>
  <c r="G63" s="1"/>
  <c r="H8" i="61"/>
  <c r="I8" s="1"/>
  <c r="I57" i="51" l="1"/>
  <c r="I81"/>
  <c r="I80" s="1"/>
  <c r="G81"/>
  <c r="I79"/>
  <c r="I78"/>
  <c r="I51"/>
  <c r="G79" l="1"/>
  <c r="G78" s="1"/>
  <c r="G77" s="1"/>
  <c r="G80"/>
  <c r="I48"/>
  <c r="I47" s="1"/>
  <c r="I50"/>
  <c r="I55"/>
  <c r="I56"/>
  <c r="H78"/>
  <c r="H81"/>
  <c r="I76"/>
  <c r="G76"/>
  <c r="G75" s="1"/>
  <c r="I77"/>
  <c r="H77" s="1"/>
  <c r="H79"/>
  <c r="I75"/>
  <c r="D27" i="30"/>
  <c r="D24"/>
  <c r="D25"/>
  <c r="D26"/>
  <c r="D23"/>
  <c r="I49" i="51" l="1"/>
  <c r="H76"/>
  <c r="H75"/>
  <c r="F23" i="19" l="1"/>
  <c r="E23"/>
  <c r="E21" i="18"/>
  <c r="F29" i="19"/>
  <c r="E29"/>
  <c r="C10" i="53" l="1"/>
  <c r="I44" i="51"/>
  <c r="I43" s="1"/>
  <c r="E28" i="19"/>
  <c r="F28"/>
  <c r="E26" i="18"/>
  <c r="E27" s="1"/>
  <c r="F17" i="19"/>
  <c r="E17" s="1"/>
  <c r="E15" i="18"/>
  <c r="D46" i="30"/>
  <c r="D60" s="1"/>
  <c r="E6" i="19" l="1"/>
  <c r="F6"/>
  <c r="C35" i="30" l="1"/>
  <c r="C34"/>
  <c r="C33"/>
  <c r="C38" i="20"/>
  <c r="C37"/>
  <c r="C36"/>
  <c r="C46" i="30" l="1"/>
  <c r="C60" s="1"/>
  <c r="H60" i="51"/>
  <c r="H59" s="1"/>
  <c r="H58" s="1"/>
  <c r="H54"/>
  <c r="H53" s="1"/>
  <c r="H43"/>
  <c r="H29"/>
  <c r="H24" s="1"/>
  <c r="G64"/>
  <c r="H32" l="1"/>
  <c r="H31" s="1"/>
  <c r="H8" s="1"/>
  <c r="H66"/>
  <c r="H65" s="1"/>
  <c r="H64" s="1"/>
  <c r="H86" s="1"/>
  <c r="C47" i="20" l="1"/>
  <c r="I66" i="51"/>
  <c r="I67" s="1"/>
  <c r="I65" l="1"/>
  <c r="I64" l="1"/>
  <c r="C32" i="30" l="1"/>
  <c r="D32" s="1"/>
  <c r="D36" s="1"/>
  <c r="D29" i="19"/>
  <c r="D28" s="1"/>
  <c r="D27" s="1"/>
  <c r="D19"/>
  <c r="D23"/>
  <c r="D12"/>
  <c r="D10"/>
  <c r="E10"/>
  <c r="F10"/>
  <c r="E27"/>
  <c r="F27"/>
  <c r="D27" i="18"/>
  <c r="D17"/>
  <c r="D16" s="1"/>
  <c r="D15" s="1"/>
  <c r="D12"/>
  <c r="D10"/>
  <c r="E10"/>
  <c r="E12"/>
  <c r="E7" s="1"/>
  <c r="E6" s="1"/>
  <c r="E25"/>
  <c r="F7"/>
  <c r="F10"/>
  <c r="F12"/>
  <c r="F15"/>
  <c r="F17"/>
  <c r="F27"/>
  <c r="F26" s="1"/>
  <c r="F6" l="1"/>
  <c r="D26"/>
  <c r="D25" s="1"/>
  <c r="F7" i="19"/>
  <c r="D7"/>
  <c r="D17"/>
  <c r="D7" i="18"/>
  <c r="D6" i="19" l="1"/>
  <c r="D35" s="1"/>
  <c r="D6" i="18"/>
  <c r="D33" l="1"/>
  <c r="H13" i="51" l="1"/>
  <c r="H11"/>
  <c r="I54" l="1"/>
  <c r="I53" s="1"/>
  <c r="D18" i="30" l="1"/>
  <c r="D19"/>
  <c r="D17" l="1"/>
  <c r="C7"/>
  <c r="G19" i="53"/>
  <c r="F19"/>
  <c r="F18"/>
  <c r="F17"/>
  <c r="H15"/>
  <c r="H14"/>
  <c r="F19" i="52"/>
  <c r="E19"/>
  <c r="E18"/>
  <c r="E17"/>
  <c r="G15"/>
  <c r="G14"/>
  <c r="H16" i="53" l="1"/>
  <c r="G16" i="52"/>
  <c r="D7" i="30"/>
  <c r="I29" i="51"/>
  <c r="I60"/>
  <c r="G59"/>
  <c r="G58" s="1"/>
  <c r="G42"/>
  <c r="H42"/>
  <c r="I13"/>
  <c r="I11"/>
  <c r="I10" s="1"/>
  <c r="G11"/>
  <c r="G10" s="1"/>
  <c r="G9" s="1"/>
  <c r="H10"/>
  <c r="H9" s="1"/>
  <c r="I34" l="1"/>
  <c r="I33"/>
  <c r="I24"/>
  <c r="C10" i="20" s="1"/>
  <c r="C7" s="1"/>
  <c r="C59" s="1"/>
  <c r="I27" i="51"/>
  <c r="I25"/>
  <c r="I26"/>
  <c r="I28"/>
  <c r="I32"/>
  <c r="I31" s="1"/>
  <c r="I86" s="1"/>
  <c r="I9"/>
  <c r="G8"/>
  <c r="I59"/>
  <c r="I58" s="1"/>
  <c r="C31" i="20" l="1"/>
  <c r="C28"/>
  <c r="I42" i="51"/>
  <c r="C19" i="30" l="1"/>
  <c r="G12" i="19" l="1"/>
  <c r="G10"/>
  <c r="G17"/>
  <c r="G29"/>
  <c r="G28" s="1"/>
  <c r="F35" l="1"/>
  <c r="G7"/>
  <c r="G6" s="1"/>
  <c r="G35" s="1"/>
  <c r="C18" i="30"/>
  <c r="C17" s="1"/>
  <c r="F33" i="18" l="1"/>
  <c r="E35" i="19" l="1"/>
  <c r="C20" i="20" l="1"/>
  <c r="C19" s="1"/>
  <c r="E33" i="18"/>
  <c r="I16" i="51"/>
  <c r="I8" l="1"/>
  <c r="H16" i="60" l="1"/>
  <c r="H8" s="1"/>
  <c r="H74" s="1"/>
  <c r="G48" i="51"/>
  <c r="H52"/>
  <c r="G47" l="1"/>
  <c r="H47" s="1"/>
  <c r="H48"/>
  <c r="H51"/>
  <c r="G50"/>
  <c r="G49" s="1"/>
  <c r="F42" i="61"/>
  <c r="G44"/>
  <c r="F43"/>
  <c r="F74" i="60"/>
  <c r="G42"/>
  <c r="F42"/>
  <c r="G43"/>
  <c r="G46"/>
  <c r="F44"/>
  <c r="F45"/>
  <c r="F43"/>
  <c r="F46"/>
  <c r="G44" i="64"/>
  <c r="G41" i="61"/>
  <c r="G41" i="64"/>
  <c r="F44" i="61"/>
  <c r="F41"/>
  <c r="F40"/>
  <c r="G40"/>
  <c r="F43" i="64"/>
  <c r="F42"/>
  <c r="G47" i="60"/>
  <c r="F47"/>
  <c r="G45" i="64"/>
  <c r="F45"/>
  <c r="F44"/>
  <c r="F41"/>
  <c r="F40"/>
  <c r="G40"/>
  <c r="G45" i="61"/>
  <c r="F45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<sst xmlns="http://schemas.openxmlformats.org/spreadsheetml/2006/main" count="1758" uniqueCount="470">
  <si>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</si>
  <si>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</si>
  <si>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</si>
  <si>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</si>
  <si>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</si>
  <si>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</si>
  <si>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</si>
  <si>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</si>
  <si>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</si>
  <si>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</si>
  <si>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</si>
  <si>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</si>
  <si>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</si>
  <si>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</si>
  <si>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</si>
  <si>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</si>
  <si>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</si>
  <si>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</si>
  <si>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</si>
  <si>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</si>
  <si>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</si>
  <si>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</si>
  <si>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</si>
  <si>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</si>
  <si>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</si>
  <si>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</si>
  <si>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</si>
  <si>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</si>
  <si>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</si>
  <si>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</si>
  <si>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</si>
  <si>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</si>
  <si>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</si>
  <si>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</si>
  <si>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</si>
  <si>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</si>
  <si>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</si>
  <si>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</si>
  <si>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</si>
  <si>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</si>
  <si>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</si>
  <si>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</si>
  <si>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</si>
  <si>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</si>
  <si>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</si>
  <si>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</si>
  <si>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</si>
  <si>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</si>
  <si>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</si>
  <si>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</si>
  <si>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</si>
  <si>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</si>
  <si>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</si>
  <si>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</si>
  <si>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</si>
  <si>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</si>
  <si>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</si>
  <si>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</si>
  <si>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</si>
  <si>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</si>
  <si>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</si>
  <si>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</si>
  <si>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</si>
  <si>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</si>
  <si>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</si>
  <si>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</si>
  <si>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</si>
  <si>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</si>
  <si>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</si>
  <si>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</si>
  <si>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</si>
  <si>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</si>
  <si>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</si>
  <si>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</si>
  <si>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</si>
  <si>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</si>
  <si>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</si>
  <si>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</si>
  <si>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</si>
  <si>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</si>
  <si>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</si>
  <si>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</si>
  <si>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</si>
  <si>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</si>
  <si>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</si>
  <si>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</si>
  <si>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</si>
  <si>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</si>
  <si>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</si>
  <si>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</si>
  <si>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</si>
  <si>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</si>
  <si>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</si>
  <si>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</si>
  <si>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</si>
  <si>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</si>
  <si>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</si>
  <si>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</si>
  <si>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</si>
  <si>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</si>
  <si>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</si>
  <si>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</si>
  <si>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</si>
  <si>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</si>
  <si>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</si>
  <si>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</si>
  <si>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</si>
  <si>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</si>
  <si>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</si>
  <si>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</si>
  <si>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</si>
  <si>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</si>
  <si>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</si>
  <si>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</si>
  <si>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</si>
  <si>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</si>
  <si>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</si>
  <si>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</si>
  <si>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</si>
  <si>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</si>
  <si>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</si>
  <si>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</si>
  <si>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</si>
  <si>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</si>
  <si>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</si>
  <si>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</si>
  <si>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</si>
  <si>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</si>
  <si>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</si>
  <si>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</si>
  <si>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</si>
  <si>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</si>
  <si>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</si>
  <si>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</si>
  <si>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</si>
  <si>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</si>
  <si>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</si>
  <si>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</si>
  <si>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</si>
  <si>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</si>
  <si>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</si>
  <si>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</si>
  <si>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</si>
  <si>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</si>
  <si>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</si>
  <si>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</si>
  <si>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</si>
  <si>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</si>
  <si>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</si>
  <si>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</si>
  <si>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</si>
  <si>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</si>
  <si>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</si>
  <si>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</si>
  <si>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</si>
  <si>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>03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</si>
  <si>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</si>
  <si>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</si>
  <si>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</si>
  <si>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</si>
  <si>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</si>
  <si>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</si>
  <si>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</si>
  <si>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</si>
  <si>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</si>
  <si>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08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</si>
  <si>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</si>
  <si>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</si>
  <si>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</si>
  <si>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</si>
  <si>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</si>
  <si>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</si>
  <si>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</si>
  <si>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</si>
  <si>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</si>
  <si>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</si>
  <si>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</si>
  <si>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</si>
  <si>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</si>
  <si>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</si>
  <si>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</si>
  <si>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</si>
  <si>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</si>
  <si>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</si>
  <si>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</si>
  <si>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</si>
  <si>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</si>
  <si>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</si>
  <si>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</si>
  <si>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</si>
  <si>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</si>
  <si>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</si>
  <si>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</si>
  <si>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</si>
  <si>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</si>
  <si>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</si>
  <si>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</si>
  <si>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</si>
  <si>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</si>
  <si>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</si>
  <si>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</si>
  <si>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</si>
  <si>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</si>
  <si>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</si>
  <si>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</si>
  <si>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</si>
  <si>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</si>
  <si>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</si>
  <si>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</si>
  <si>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</si>
  <si>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</si>
  <si>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</si>
  <si>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</si>
  <si>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</si>
  <si>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</si>
  <si>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</si>
  <si>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</si>
  <si>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</si>
  <si>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</si>
  <si>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</si>
  <si>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</si>
  <si>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</si>
  <si>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</si>
  <si>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</si>
  <si>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</si>
  <si>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</si>
  <si>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</si>
  <si>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</si>
  <si>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</si>
  <si>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</si>
  <si>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</si>
  <si>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</si>
  <si>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</si>
  <si>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</si>
  <si>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</si>
  <si>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</si>
  <si>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</si>
  <si>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</si>
  <si>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</si>
  <si>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</si>
  <si>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</si>
  <si>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</si>
  <si>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</si>
  <si>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</si>
  <si>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</si>
  <si>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</si>
  <si>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</si>
  <si>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129</t>
  </si>
  <si>
    <t>Фонд оплаты труда казенных учреждений</t>
  </si>
  <si>
    <t>119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</si>
  <si>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</si>
  <si>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</si>
  <si>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</si>
  <si>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</si>
  <si>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</si>
  <si>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</si>
  <si>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</si>
  <si>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ФБ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</si>
  <si>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</si>
  <si>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</si>
  <si>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</si>
  <si>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</si>
  <si>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</si>
  <si>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</si>
  <si>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</si>
  <si>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</si>
  <si>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</si>
  <si>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</si>
  <si>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</si>
  <si>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</si>
  <si>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</si>
  <si>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</si>
  <si>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Доходы  бюджета муниципального образования Казахское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</si>
  <si>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доходов бюджета муниципального образования Казахское сельское поселение</t>
  </si>
  <si>
    <t>Перечень главных администраторов источников финансирования дефицита бюджета муниципального образования Казахское сельское поселение</t>
  </si>
  <si>
    <t>1 11 05025 10 0000 120</t>
  </si>
  <si>
    <t>Расходы на выплаты по оплате труда главы МО "Казахское сельское поселение"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</si>
  <si>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</si>
  <si>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</si>
  <si>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</si>
  <si>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01 3 21 00190</t>
  </si>
  <si>
    <t>Перечень главных администраторов доходов бюджета муниципального                                                 образования Казахское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</si>
  <si>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Казахское сельское поселение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</si>
  <si>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</si>
  <si>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</si>
  <si>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</si>
  <si>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</si>
  <si>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0314</t>
  </si>
  <si>
    <t xml:space="preserve">                                                                        Сельская администрация МО "Казахское сельское поселение"</t>
  </si>
  <si>
    <t xml:space="preserve">  01 05 00 00 00 0000 000</t>
  </si>
  <si>
    <t>Изменение остатков средств на счетах по учету средств бюджетов</t>
  </si>
  <si>
    <t>СЕЛЬСКАЯ АДМИНИСТРАЦИЯ МУНИЦИПАЛЬНОГО ОБРАЗОВАНИЯ "КАЗАХСКОЕ СЕЛЬСКОЕ ПОСЕЛЕНИЕ"</t>
  </si>
  <si>
    <t>2019 утв.</t>
  </si>
  <si>
    <t>Образование</t>
  </si>
  <si>
    <t>07</t>
  </si>
  <si>
    <t>Молодежная политика и оздоровление детей</t>
  </si>
  <si>
    <t>Итого с учетом изменений 2019 год</t>
  </si>
  <si>
    <t>99 0 00 99999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</si>
  <si>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</si>
  <si>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</si>
  <si>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</si>
  <si>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</si>
  <si>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</si>
  <si>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</si>
  <si>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</si>
  <si>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</si>
  <si>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</si>
  <si>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</si>
  <si>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</si>
  <si>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</si>
  <si>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</si>
  <si>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</si>
  <si>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</si>
  <si>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</si>
  <si>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</si>
  <si>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</si>
  <si>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</si>
  <si>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</si>
  <si>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</si>
  <si>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2020 утв.</t>
  </si>
  <si>
    <t>-</t>
  </si>
  <si>
    <t>2 02 20298 10 0001 150</t>
  </si>
  <si>
    <t>2 02 20301 10 0001 150</t>
  </si>
  <si>
    <t>2 02 29999 10 0000 150</t>
  </si>
  <si>
    <t>2 02 30024 10 0000 150</t>
  </si>
  <si>
    <t xml:space="preserve">2 02 35118 10 0000 150   </t>
  </si>
  <si>
    <t>2 02 39999 10 0000 150</t>
  </si>
  <si>
    <t>2 02 49999 10 0000 150</t>
  </si>
  <si>
    <t>2 19 00000 10 0000 150</t>
  </si>
  <si>
    <t>2 02 01000 00 0000 150</t>
  </si>
  <si>
    <t>2 02 02000 00 0000 150</t>
  </si>
  <si>
    <t>2 02 03000 00 0000 150</t>
  </si>
  <si>
    <t xml:space="preserve"> 2 02 04000 00 0000 150</t>
  </si>
  <si>
    <t>2022 год</t>
  </si>
  <si>
    <t>0113</t>
  </si>
  <si>
    <t>13</t>
  </si>
  <si>
    <t>Другие общегосударственные вопросы</t>
  </si>
  <si>
    <t>0112000110</t>
  </si>
  <si>
    <t>0112000190</t>
  </si>
  <si>
    <t>1 17 14030 10 0000 150</t>
  </si>
  <si>
    <t>853</t>
  </si>
  <si>
    <t xml:space="preserve"> 2023 год </t>
  </si>
  <si>
    <t>2023 год</t>
  </si>
  <si>
    <t>09</t>
  </si>
  <si>
    <t>Мероприятия по предупреждению и ликвидации последствий чрезвычайных ситуаций и стихийных бедствий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</si>
  <si>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</si>
  <si>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>99 0 01 00101</t>
  </si>
  <si>
    <t>99 0 01 00000</t>
  </si>
  <si>
    <t>99 0 01 00100</t>
  </si>
  <si>
    <t>01 0 Л0 00000</t>
  </si>
  <si>
    <t>01 0 Л0 00100</t>
  </si>
  <si>
    <t>01 0 Л0 00101</t>
  </si>
  <si>
    <t>01 1 02 00000</t>
  </si>
  <si>
    <t>01 1 02 00202</t>
  </si>
  <si>
    <t>870</t>
  </si>
  <si>
    <t>01 1 02 51180</t>
  </si>
  <si>
    <t>01 2 02 00202</t>
  </si>
  <si>
    <t>01 2  02 00207</t>
  </si>
  <si>
    <t>01 3 01 00000</t>
  </si>
  <si>
    <t>01 3 01 00100</t>
  </si>
  <si>
    <t>01 3 01 00101</t>
  </si>
  <si>
    <t>01 3 02 00000</t>
  </si>
  <si>
    <t>01 3 02 00100</t>
  </si>
  <si>
    <t>01 3 02 00101</t>
  </si>
  <si>
    <t>Администрация МО "Казахское сельское поселение"</t>
  </si>
  <si>
    <t>Непрограммные направления деятельности</t>
  </si>
  <si>
    <t>Глава муниципального образования</t>
  </si>
  <si>
    <t>Материально-техническое обеспечение функций органов местного самоуправления и учреждений</t>
  </si>
  <si>
    <t>Расходы на выплаты работникам и обеспечение функций органов местного самоуправления и учреждений</t>
  </si>
  <si>
    <t>Резервные фонды администрации МО "Казахское сельское поселение"</t>
  </si>
  <si>
    <t>Резервные средства</t>
  </si>
  <si>
    <t>Подпрограмма "Устойчивое развитие систем жизнеобеспечения"</t>
  </si>
  <si>
    <t>01 2 02 00200</t>
  </si>
  <si>
    <t>Подпраграмма "Устойчивое развитие систем жизнеобеспечения"</t>
  </si>
  <si>
    <t>Профилактика экстремизма и терроризма на территории муниципального образования</t>
  </si>
  <si>
    <t>Развитие социально-культурной сферы в рамках муниципальной программы муниципального образования "Казахское сельское поселение" "Комплексное развитие территории сельского поселения"</t>
  </si>
  <si>
    <t>Материально-техническое обеспечение функций органов местного самоуправления</t>
  </si>
  <si>
    <t>Развитие социально-культурной сферы в рамках муниципальной программы муниципального образования "Казахскоепоселение" "Комплексное развитие территории сельского поселения"</t>
  </si>
  <si>
    <t>99 0 00 00000</t>
  </si>
  <si>
    <t>01 0 00 00000</t>
  </si>
  <si>
    <t>01 0Л0 00100</t>
  </si>
  <si>
    <t>Подпрограмма"Развитие экономического и налогового потенциала"</t>
  </si>
  <si>
    <t>01 1 00 00000</t>
  </si>
  <si>
    <t>Основное мероприятие "Обеспечение эффективного управленияя муниципальными финансами"</t>
  </si>
  <si>
    <t>Организация и проведение мероприятий в сфере финансов</t>
  </si>
  <si>
    <t>01 1 02 00200</t>
  </si>
  <si>
    <t>01 0 00 0000</t>
  </si>
  <si>
    <t>01 2 00 00000</t>
  </si>
  <si>
    <t>01 2 02 0000</t>
  </si>
  <si>
    <t>Основное мероприятие"Обеспечение безопасности населения"</t>
  </si>
  <si>
    <t>01 2  02 00200</t>
  </si>
  <si>
    <t>01 2 02 00207</t>
  </si>
  <si>
    <t>Подпрограмма "Развитие социально-культорной сферы"</t>
  </si>
  <si>
    <t>Развитие культуры и молодежной политики</t>
  </si>
  <si>
    <t>01 3 00 0000</t>
  </si>
  <si>
    <t>Муниципальная программа "Комплексное развитие территорий МО"Казахское сельское поселение""</t>
  </si>
  <si>
    <t>Повышение эффективности деятельности Администрации муниципального образования "Казахское сельское поселение"</t>
  </si>
  <si>
    <t xml:space="preserve">Непрограммные направления деятельности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</si>
  <si>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</si>
  <si>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01 2 00 0000 </t>
  </si>
  <si>
    <t>01 2 02 00000</t>
  </si>
  <si>
    <t>01 3 01 0000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</si>
  <si>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</si>
  <si>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</si>
  <si>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</si>
  <si>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</si>
  <si>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</si>
  <si>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</si>
  <si>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</si>
  <si>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</si>
  <si>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Кредиты кредитных организаций в валюте Российской Федерации</t>
  </si>
  <si>
    <t>801 01 02 00 00 00 0000 000</t>
  </si>
  <si>
    <t>Бюджетные кредиты от других бюджетов бюджетной системы Российской Федерации</t>
  </si>
  <si>
    <t>801 01 03 00 00 00 0000 000</t>
  </si>
  <si>
    <t>Иные источники внутреннего финансирования дефицитов бюджетов</t>
  </si>
  <si>
    <t>801 01 06 00 00 00 0000 000</t>
  </si>
  <si>
    <t>Бюджетные кредиты, предоставленные внутри страны в валюте Российской Федерации</t>
  </si>
  <si>
    <t>801 01 06 05 00 00 0000 000</t>
  </si>
  <si>
    <t>Сумма, тыс. руб. 2023 год</t>
  </si>
  <si>
    <t>Налоговые и неналоговые доходы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</si>
  <si>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_________г. №   «О  бюджете
муниципального образования Казахское сельское поселение
на 2022 год и на плановый период 2023 и 2024 годов»</t>
  </si>
  <si>
    <t>2 02 16001 10 0000 150</t>
  </si>
  <si>
    <t>Сумма, тыс. руб. 2022год</t>
  </si>
  <si>
    <t>Сумма, тыс. руб. 2024 год</t>
  </si>
  <si>
    <t>Источники финансирования дефицита бюджета сельской администрации муниципального образования Казахское сельское поселение</t>
  </si>
  <si>
    <t>Приложение4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________2021г. №   «О  бюджете
муниципального образования Казахское сельское поселение
на 2022 год и на плановый период 2023 и 2024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</si>
  <si>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___________.2021г. № _______  «О  бюджете
муниципального образования Казахское сельское поселение
на 2022 год и на плановый период 2023 и 2024 годов»</t>
  </si>
  <si>
    <t>Объем поступлений доходов в бюджет муниципального образования Казахское сельское поселение в 2022 году</t>
  </si>
  <si>
    <t xml:space="preserve"> 2022 год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</si>
  <si>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_______2021г. №___  «О  бюджете
муниципального образования Казахское сельское поселение
на 2022 год и на плановый период 2023 и 2024 годов»</t>
  </si>
  <si>
    <t>Объем поступлений доходов в бюджет муниципального образования Казахское сельское поселение в 2023-2024 годах</t>
  </si>
  <si>
    <t xml:space="preserve"> 2024 год 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</si>
  <si>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_____2021г. № _____ «О  бюджете
муниципального образования Казахское сельское поселение
на 2022 год и на плановый период 2023 и 2024 годов»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</si>
  <si>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2022 год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</si>
  <si>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___2021г. № ___  «О  бюджете
муниципального образования Казахское сельское поселение
на 2022 год и на плановый период 2023 и 2024 годов»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</si>
  <si>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на 2023-2024 годы</t>
  </si>
  <si>
    <t>2024 год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</si>
  <si>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_____2021г. № ___  «О  бюджете
муниципального образования Казахское сельское поселение
на 2022 год и на плановый период 2023 и 2024 годов»</t>
  </si>
  <si>
    <t>Ведомственная структура расходов бюджета муниципального образования Казахское сельское поселение на 2022 год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</si>
  <si>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______г. №___  «О  бюджете
муниципального образования Казахское сельское поселение
на 2022 год и на плановый период 2023 и 2024 годов»</t>
  </si>
  <si>
    <t>Ведомственная структура расходов бюджета муниципального образования Казахское сельское поселение на 2023-2024 года</t>
  </si>
  <si>
    <t>2024год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</si>
  <si>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_____2021г. № ___  «О  бюджете
муниципального образования Казахское сельское поселение
на 2022 год и на плановый период 2023 и 2024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</si>
  <si>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2022 год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</si>
  <si>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______г. №___  «О  бюджете
муниципального образования Казахское сельское поселение
на 2022 год и на плановый период 2023 и 2024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</si>
  <si>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 на 2023-2024 года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</si>
  <si>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_____.2021г. №___  «О  бюджете
муниципального образования Казахское сельское поселение
на 2022 год и на плановый период 2023 и 2024 годов»</t>
  </si>
  <si>
    <t>Распределение бюджетных ассигнований на реализацию муниципальных программ на 2022 год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</si>
  <si>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от___________г. №___  «О  бюджете
муниципального образования Казахское сельское поселение
на 2022год и на плановый период 2023 и 2024 годов»</t>
  </si>
  <si>
    <t>Распределение бюджетных ассигнований на реализацию муниципальных программ на 2023 - 2024 года</t>
  </si>
  <si>
    <t>3517,19</t>
  </si>
  <si>
    <t>536,66</t>
  </si>
  <si>
    <t>3526,19</t>
  </si>
  <si>
    <t>619,2</t>
  </si>
  <si>
    <t>2906,99</t>
  </si>
  <si>
    <t>Нормативы распределения доходов на 2022 год и на плановый период 2023 и 2024 года</t>
  </si>
  <si>
    <t>Объем поступлений доходов в бюджет муниципального образования                                                                                                     Казахское сельское поселение в 2022 году</t>
  </si>
  <si>
    <t>Объем поступлений доходов в бюджет муниципального образования                                                                                                      Казахское сельское поселение в 2023-2024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</si>
  <si>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Казахское сельское поселение   на 2022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</si>
  <si>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Казахское сельское поселение на 2023-2024 года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</si>
  <si>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2022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</si>
  <si>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2023-2024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</si>
  <si>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Казахское сельское поселение  на 2022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</si>
  <si>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Казахское сельское поселение  на 2023 и на 2024 года</t>
  </si>
  <si>
    <t>Распределение бюджетных ассигнований на реализацию муниципальных программ на 2023-2024 года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</si>
  <si>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Казахское сельское поселение от  _________ №  ___                                «О  бюджете муниципального образования Казахское сельское поселение
на 2022 год и на плановый период 2023 и 2024 годов»</t>
  </si>
  <si>
    <t>801 01 05 02 01 10 0000 510</t>
  </si>
  <si>
    <t>801 01 05 02 01 10 0000 610</t>
  </si>
  <si>
    <t>Итого с учетом изменений 2022 год</t>
  </si>
  <si>
    <t>Итого с учетом изменений 2023 год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</si>
</sst>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2" fontId="22" fillId="0" borderId="0" xfId="0" applyNumberFormat="1" applyFont="1"/>
    <xf numFmtId="168" fontId="7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0" xfId="0" applyFont="1"/>
    <xf numFmtId="0" fontId="12" fillId="0" borderId="1" xfId="0" applyFont="1" applyBorder="1"/>
    <xf numFmtId="0" fontId="30" fillId="0" borderId="1" xfId="0" applyFont="1" applyBorder="1"/>
    <xf numFmtId="0" fontId="30" fillId="0" borderId="0" xfId="0" applyFont="1"/>
    <xf numFmtId="0" fontId="31" fillId="0" borderId="0" xfId="0" applyFont="1"/>
    <xf numFmtId="0" fontId="31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34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35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5" fillId="0" borderId="0" xfId="0" applyFont="1" applyAlignment="1"/>
    <xf numFmtId="0" fontId="32" fillId="0" borderId="0" xfId="0" applyFont="1" applyBorder="1" applyAlignment="1">
      <alignment vertical="top" wrapText="1"/>
    </xf>
    <xf numFmtId="0" fontId="32" fillId="0" borderId="0" xfId="0" applyFont="1" applyAlignment="1"/>
    <xf numFmtId="0" fontId="32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32" fillId="0" borderId="1" xfId="0" applyFont="1" applyFill="1" applyBorder="1" applyAlignment="1">
      <alignment vertical="top" wrapText="1"/>
    </xf>
    <xf numFmtId="4" fontId="12" fillId="0" borderId="1" xfId="8" applyNumberFormat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right" wrapText="1"/>
    </xf>
    <xf numFmtId="165" fontId="12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11" xfId="0" applyFont="1" applyFill="1" applyBorder="1" applyAlignment="1"/>
    <xf numFmtId="165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/>
    </xf>
    <xf numFmtId="167" fontId="15" fillId="0" borderId="0" xfId="0" applyNumberFormat="1" applyFont="1"/>
    <xf numFmtId="165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/>
    <xf numFmtId="165" fontId="33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16" fillId="0" borderId="0" xfId="0" applyFont="1" applyAlignment="1">
      <alignment vertical="top" wrapText="1"/>
    </xf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169" fontId="10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5" fontId="38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6" xfId="11" applyNumberFormat="1" applyFont="1" applyBorder="1" applyAlignment="1">
      <alignment horizontal="center"/>
    </xf>
    <xf numFmtId="49" fontId="12" fillId="0" borderId="1" xfId="0" applyNumberFormat="1" applyFont="1" applyBorder="1"/>
    <xf numFmtId="167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0" fillId="0" borderId="0" xfId="0"/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2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0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2" fontId="4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 wrapText="1"/>
    </xf>
    <xf numFmtId="165" fontId="12" fillId="0" borderId="1" xfId="11" applyNumberFormat="1" applyFont="1" applyFill="1" applyBorder="1" applyAlignment="1">
      <alignment horizontal="center"/>
    </xf>
    <xf numFmtId="165" fontId="10" fillId="0" borderId="1" xfId="11" applyNumberFormat="1" applyFont="1" applyFill="1" applyBorder="1" applyAlignment="1">
      <alignment horizontal="center"/>
    </xf>
    <xf numFmtId="0" fontId="0" fillId="0" borderId="0" xfId="0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/>
    <xf numFmtId="0" fontId="22" fillId="0" borderId="0" xfId="0" applyFont="1" applyAlignment="1"/>
    <xf numFmtId="0" fontId="4" fillId="0" borderId="11" xfId="0" applyFont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 shrinkToFi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center" wrapText="1"/>
    </xf>
    <xf numFmtId="165" fontId="41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Border="1" applyAlignment="1">
      <alignment horizontal="center" vertical="center"/>
    </xf>
    <xf numFmtId="165" fontId="41" fillId="0" borderId="1" xfId="0" applyNumberFormat="1" applyFont="1" applyBorder="1" applyAlignment="1">
      <alignment horizontal="right"/>
    </xf>
    <xf numFmtId="0" fontId="42" fillId="0" borderId="1" xfId="0" applyFont="1" applyFill="1" applyBorder="1" applyAlignment="1">
      <alignment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0" fillId="0" borderId="6" xfId="11" applyNumberFormat="1" applyFont="1" applyBorder="1" applyAlignment="1">
      <alignment horizontal="center"/>
    </xf>
    <xf numFmtId="49" fontId="10" fillId="0" borderId="1" xfId="11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/>
    </xf>
    <xf numFmtId="165" fontId="41" fillId="0" borderId="1" xfId="0" applyNumberFormat="1" applyFont="1" applyBorder="1"/>
    <xf numFmtId="165" fontId="7" fillId="0" borderId="0" xfId="0" applyNumberFormat="1" applyFont="1" applyBorder="1"/>
    <xf numFmtId="2" fontId="10" fillId="0" borderId="1" xfId="0" applyNumberFormat="1" applyFont="1" applyBorder="1" applyAlignment="1">
      <alignment horizontal="right"/>
    </xf>
    <xf numFmtId="165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6" fillId="0" borderId="0" xfId="0" applyFont="1" applyAlignment="1">
      <alignment horizontal="right" wrapText="1"/>
    </xf>
    <xf numFmtId="169" fontId="10" fillId="0" borderId="7" xfId="10" applyNumberFormat="1" applyFont="1" applyFill="1" applyBorder="1" applyAlignment="1">
      <alignment vertical="center" wrapText="1"/>
    </xf>
    <xf numFmtId="169" fontId="10" fillId="0" borderId="8" xfId="10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wrapText="1"/>
    </xf>
    <xf numFmtId="0" fontId="10" fillId="2" borderId="6" xfId="0" applyFont="1" applyFill="1" applyBorder="1" applyAlignment="1">
      <alignment horizontal="justify" vertical="center" wrapText="1" shrinkToFit="1"/>
    </xf>
    <xf numFmtId="0" fontId="0" fillId="0" borderId="0" xfId="0"/>
    <xf numFmtId="49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9" fontId="10" fillId="3" borderId="1" xfId="10" applyNumberFormat="1" applyFont="1" applyFill="1" applyBorder="1" applyAlignment="1">
      <alignment vertical="center" wrapText="1"/>
    </xf>
    <xf numFmtId="0" fontId="27" fillId="3" borderId="0" xfId="0" applyFont="1" applyFill="1" applyAlignment="1">
      <alignment horizontal="center"/>
    </xf>
    <xf numFmtId="49" fontId="12" fillId="3" borderId="1" xfId="0" applyNumberFormat="1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top" wrapText="1"/>
    </xf>
    <xf numFmtId="166" fontId="12" fillId="3" borderId="1" xfId="0" applyNumberFormat="1" applyFont="1" applyFill="1" applyBorder="1" applyAlignment="1">
      <alignment horizontal="center" vertical="top" wrapText="1"/>
    </xf>
    <xf numFmtId="0" fontId="18" fillId="3" borderId="0" xfId="0" applyFont="1" applyFill="1"/>
    <xf numFmtId="49" fontId="10" fillId="3" borderId="1" xfId="0" applyNumberFormat="1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top" wrapText="1"/>
    </xf>
    <xf numFmtId="0" fontId="28" fillId="3" borderId="0" xfId="0" applyFont="1" applyFill="1"/>
    <xf numFmtId="0" fontId="12" fillId="3" borderId="1" xfId="0" applyFont="1" applyFill="1" applyBorder="1" applyAlignment="1">
      <alignment horizontal="justify" vertical="center" wrapText="1" shrinkToFit="1"/>
    </xf>
    <xf numFmtId="0" fontId="17" fillId="3" borderId="0" xfId="0" applyFont="1" applyFill="1"/>
    <xf numFmtId="0" fontId="10" fillId="3" borderId="1" xfId="0" applyFont="1" applyFill="1" applyBorder="1" applyAlignment="1">
      <alignment horizontal="justify" vertical="center" wrapText="1" shrinkToFit="1"/>
    </xf>
    <xf numFmtId="0" fontId="10" fillId="3" borderId="6" xfId="0" applyFont="1" applyFill="1" applyBorder="1" applyAlignment="1">
      <alignment horizontal="justify" vertical="center"/>
    </xf>
    <xf numFmtId="0" fontId="15" fillId="3" borderId="1" xfId="9" applyFont="1" applyFill="1" applyBorder="1" applyAlignment="1">
      <alignment horizontal="justify" vertical="justify" wrapText="1"/>
    </xf>
    <xf numFmtId="49" fontId="15" fillId="3" borderId="1" xfId="9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/>
    <xf numFmtId="0" fontId="10" fillId="3" borderId="1" xfId="0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0" fillId="0" borderId="1" xfId="0" applyBorder="1"/>
    <xf numFmtId="166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16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165" fontId="10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Border="1" applyAlignment="1"/>
    <xf numFmtId="0" fontId="15" fillId="0" borderId="1" xfId="0" applyFont="1" applyBorder="1"/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166" fontId="0" fillId="0" borderId="1" xfId="0" applyNumberFormat="1" applyBorder="1"/>
    <xf numFmtId="165" fontId="10" fillId="3" borderId="0" xfId="0" applyNumberFormat="1" applyFont="1" applyFill="1" applyAlignment="1">
      <alignment horizontal="right" wrapText="1"/>
    </xf>
    <xf numFmtId="0" fontId="33" fillId="3" borderId="11" xfId="0" applyFont="1" applyFill="1" applyBorder="1" applyAlignment="1"/>
    <xf numFmtId="165" fontId="15" fillId="3" borderId="0" xfId="0" applyNumberFormat="1" applyFont="1" applyFill="1"/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2" fontId="10" fillId="0" borderId="5" xfId="6" applyNumberFormat="1" applyFont="1" applyFill="1" applyBorder="1" applyAlignment="1">
      <alignment horizontal="center" vertical="center" wrapText="1"/>
    </xf>
    <xf numFmtId="2" fontId="10" fillId="0" borderId="6" xfId="6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7"/>
  <sheetViews>
    <sheetView workbookViewId="0">
      <selection activeCell="C42" sqref="C42"/>
    </sheetView>
  </sheetViews>
  <sheetFormatPr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62" t="s">
        <v>420</v>
      </c>
      <c r="D1" s="80"/>
      <c r="E1" s="80"/>
    </row>
    <row r="4" spans="1:5" s="42" customFormat="1" ht="36" customHeight="1">
      <c r="A4" s="320" t="s">
        <v>273</v>
      </c>
      <c r="B4" s="321"/>
      <c r="C4" s="321"/>
    </row>
    <row r="5" spans="1:5" s="42" customFormat="1" ht="18.75">
      <c r="A5" s="43"/>
      <c r="C5" s="44"/>
    </row>
    <row r="6" spans="1:5" s="45" customFormat="1" ht="56.25" customHeight="1">
      <c r="A6" s="127" t="s">
        <v>6</v>
      </c>
      <c r="B6" s="127" t="s">
        <v>4</v>
      </c>
      <c r="C6" s="127" t="s">
        <v>7</v>
      </c>
    </row>
    <row r="7" spans="1:5" s="45" customFormat="1" ht="20.45" customHeight="1" thickBot="1">
      <c r="A7" s="322" t="s">
        <v>288</v>
      </c>
      <c r="B7" s="323"/>
      <c r="C7" s="323"/>
    </row>
    <row r="8" spans="1:5" s="40" customFormat="1" ht="18.75" customHeight="1">
      <c r="A8" s="313">
        <v>801</v>
      </c>
      <c r="B8" s="313" t="s">
        <v>187</v>
      </c>
      <c r="C8" s="317" t="s">
        <v>204</v>
      </c>
    </row>
    <row r="9" spans="1:5" s="40" customFormat="1" ht="24" customHeight="1" thickBot="1">
      <c r="A9" s="314"/>
      <c r="B9" s="314"/>
      <c r="C9" s="318"/>
    </row>
    <row r="10" spans="1:5" s="45" customFormat="1" ht="18.75" customHeight="1">
      <c r="A10" s="313">
        <v>801</v>
      </c>
      <c r="B10" s="313" t="s">
        <v>188</v>
      </c>
      <c r="C10" s="317" t="s">
        <v>205</v>
      </c>
    </row>
    <row r="11" spans="1:5" s="45" customFormat="1" ht="19.5" thickBot="1">
      <c r="A11" s="314"/>
      <c r="B11" s="314"/>
      <c r="C11" s="318"/>
    </row>
    <row r="12" spans="1:5" s="45" customFormat="1" ht="42.75" customHeight="1">
      <c r="A12" s="128">
        <v>801</v>
      </c>
      <c r="B12" s="129" t="s">
        <v>189</v>
      </c>
      <c r="C12" s="130" t="s">
        <v>206</v>
      </c>
    </row>
    <row r="13" spans="1:5" s="45" customFormat="1" ht="36.75" customHeight="1">
      <c r="A13" s="319">
        <v>801</v>
      </c>
      <c r="B13" s="319" t="s">
        <v>190</v>
      </c>
      <c r="C13" s="325" t="s">
        <v>207</v>
      </c>
    </row>
    <row r="14" spans="1:5" hidden="1">
      <c r="A14" s="319"/>
      <c r="B14" s="319"/>
      <c r="C14" s="325"/>
    </row>
    <row r="15" spans="1:5" ht="38.25">
      <c r="A15" s="127">
        <v>801</v>
      </c>
      <c r="B15" s="127" t="s">
        <v>191</v>
      </c>
      <c r="C15" s="131" t="s">
        <v>208</v>
      </c>
    </row>
    <row r="16" spans="1:5" ht="30" customHeight="1" thickBot="1">
      <c r="A16" s="324">
        <v>801</v>
      </c>
      <c r="B16" s="324" t="s">
        <v>192</v>
      </c>
      <c r="C16" s="326" t="s">
        <v>209</v>
      </c>
    </row>
    <row r="17" spans="1:3" ht="27.75" hidden="1" customHeight="1" thickBot="1">
      <c r="A17" s="314"/>
      <c r="B17" s="314"/>
      <c r="C17" s="316"/>
    </row>
    <row r="18" spans="1:3" ht="22.5" customHeight="1">
      <c r="A18" s="313">
        <v>801</v>
      </c>
      <c r="B18" s="313" t="s">
        <v>193</v>
      </c>
      <c r="C18" s="315" t="s">
        <v>210</v>
      </c>
    </row>
    <row r="19" spans="1:3" ht="18" customHeight="1" thickBot="1">
      <c r="A19" s="314"/>
      <c r="B19" s="314"/>
      <c r="C19" s="316"/>
    </row>
    <row r="20" spans="1:3" ht="13.5" thickBot="1">
      <c r="A20" s="132">
        <v>801</v>
      </c>
      <c r="B20" s="133" t="s">
        <v>194</v>
      </c>
      <c r="C20" s="134" t="s">
        <v>211</v>
      </c>
    </row>
    <row r="21" spans="1:3" ht="13.5" thickBot="1">
      <c r="A21" s="132">
        <v>801</v>
      </c>
      <c r="B21" s="133" t="s">
        <v>195</v>
      </c>
      <c r="C21" s="134" t="s">
        <v>179</v>
      </c>
    </row>
    <row r="22" spans="1:3" ht="13.5" thickBot="1">
      <c r="A22" s="132">
        <v>801</v>
      </c>
      <c r="B22" s="133" t="s">
        <v>196</v>
      </c>
      <c r="C22" s="134" t="s">
        <v>212</v>
      </c>
    </row>
    <row r="23" spans="1:3" ht="39" thickBot="1">
      <c r="A23" s="132">
        <v>801</v>
      </c>
      <c r="B23" s="133" t="s">
        <v>197</v>
      </c>
      <c r="C23" s="134" t="s">
        <v>213</v>
      </c>
    </row>
    <row r="24" spans="1:3" ht="39" thickBot="1">
      <c r="A24" s="132">
        <v>801</v>
      </c>
      <c r="B24" s="133" t="s">
        <v>198</v>
      </c>
      <c r="C24" s="134" t="s">
        <v>214</v>
      </c>
    </row>
    <row r="25" spans="1:3" ht="39" thickBot="1">
      <c r="A25" s="132">
        <v>801</v>
      </c>
      <c r="B25" s="133" t="s">
        <v>199</v>
      </c>
      <c r="C25" s="134" t="s">
        <v>215</v>
      </c>
    </row>
    <row r="26" spans="1:3" ht="39" thickBot="1">
      <c r="A26" s="132">
        <v>801</v>
      </c>
      <c r="B26" s="133" t="s">
        <v>200</v>
      </c>
      <c r="C26" s="134" t="s">
        <v>216</v>
      </c>
    </row>
    <row r="27" spans="1:3" ht="39" thickBot="1">
      <c r="A27" s="132">
        <v>801</v>
      </c>
      <c r="B27" s="133" t="s">
        <v>201</v>
      </c>
      <c r="C27" s="134" t="s">
        <v>217</v>
      </c>
    </row>
    <row r="28" spans="1:3" ht="13.5" thickBot="1">
      <c r="A28" s="132">
        <v>801</v>
      </c>
      <c r="B28" s="133" t="s">
        <v>202</v>
      </c>
      <c r="C28" s="134" t="s">
        <v>218</v>
      </c>
    </row>
    <row r="29" spans="1:3">
      <c r="A29" s="313">
        <v>801</v>
      </c>
      <c r="B29" s="313" t="s">
        <v>203</v>
      </c>
      <c r="C29" s="315" t="s">
        <v>219</v>
      </c>
    </row>
    <row r="30" spans="1:3" ht="13.5" thickBot="1">
      <c r="A30" s="314"/>
      <c r="B30" s="314"/>
      <c r="C30" s="316"/>
    </row>
    <row r="31" spans="1:3">
      <c r="A31" s="313">
        <v>801</v>
      </c>
      <c r="B31" s="313" t="s">
        <v>220</v>
      </c>
      <c r="C31" s="315" t="s">
        <v>221</v>
      </c>
    </row>
    <row r="32" spans="1:3" ht="13.5" thickBot="1">
      <c r="A32" s="314"/>
      <c r="B32" s="314"/>
      <c r="C32" s="316"/>
    </row>
    <row r="33" spans="1:3" ht="26.25" thickBot="1">
      <c r="A33" s="132">
        <v>801</v>
      </c>
      <c r="B33" s="133" t="s">
        <v>222</v>
      </c>
      <c r="C33" s="134" t="s">
        <v>223</v>
      </c>
    </row>
    <row r="34" spans="1:3">
      <c r="A34" s="313">
        <v>801</v>
      </c>
      <c r="B34" s="313" t="s">
        <v>224</v>
      </c>
      <c r="C34" s="315" t="s">
        <v>225</v>
      </c>
    </row>
    <row r="35" spans="1:3" ht="13.5" thickBot="1">
      <c r="A35" s="314"/>
      <c r="B35" s="314"/>
      <c r="C35" s="316"/>
    </row>
    <row r="36" spans="1:3" ht="13.5" thickBot="1">
      <c r="A36" s="132">
        <v>801</v>
      </c>
      <c r="B36" s="133" t="s">
        <v>226</v>
      </c>
      <c r="C36" s="134" t="s">
        <v>227</v>
      </c>
    </row>
    <row r="37" spans="1:3" ht="13.5" thickBot="1">
      <c r="A37" s="132">
        <v>801</v>
      </c>
      <c r="B37" s="133" t="s">
        <v>228</v>
      </c>
      <c r="C37" s="134" t="s">
        <v>229</v>
      </c>
    </row>
    <row r="38" spans="1:3" ht="13.5" thickBot="1">
      <c r="A38" s="132">
        <v>801</v>
      </c>
      <c r="B38" s="133" t="s">
        <v>230</v>
      </c>
      <c r="C38" s="134" t="s">
        <v>231</v>
      </c>
    </row>
    <row r="39" spans="1:3" ht="13.5" thickBot="1">
      <c r="A39" s="132">
        <v>801</v>
      </c>
      <c r="B39" s="133" t="s">
        <v>339</v>
      </c>
      <c r="C39" s="134" t="s">
        <v>232</v>
      </c>
    </row>
    <row r="40" spans="1:3" ht="13.5" thickBot="1">
      <c r="A40" s="132">
        <v>801</v>
      </c>
      <c r="B40" s="133" t="s">
        <v>421</v>
      </c>
      <c r="C40" s="134" t="s">
        <v>233</v>
      </c>
    </row>
    <row r="41" spans="1:3" ht="13.5" thickBot="1">
      <c r="A41" s="132">
        <v>801</v>
      </c>
      <c r="B41" s="133" t="s">
        <v>421</v>
      </c>
      <c r="C41" s="134" t="s">
        <v>234</v>
      </c>
    </row>
    <row r="42" spans="1:3" ht="39" thickBot="1">
      <c r="A42" s="132">
        <v>801</v>
      </c>
      <c r="B42" s="133" t="s">
        <v>321</v>
      </c>
      <c r="C42" s="135" t="s">
        <v>235</v>
      </c>
    </row>
    <row r="43" spans="1:3" ht="26.25" thickBot="1">
      <c r="A43" s="132">
        <v>801</v>
      </c>
      <c r="B43" s="133" t="s">
        <v>322</v>
      </c>
      <c r="C43" s="135" t="s">
        <v>236</v>
      </c>
    </row>
    <row r="44" spans="1:3" ht="13.5" thickBot="1">
      <c r="A44" s="132">
        <v>801</v>
      </c>
      <c r="B44" s="133" t="s">
        <v>323</v>
      </c>
      <c r="C44" s="134" t="s">
        <v>237</v>
      </c>
    </row>
    <row r="45" spans="1:3">
      <c r="A45" s="313">
        <v>801</v>
      </c>
      <c r="B45" s="313" t="s">
        <v>324</v>
      </c>
      <c r="C45" s="315" t="s">
        <v>238</v>
      </c>
    </row>
    <row r="46" spans="1:3" ht="13.5" thickBot="1">
      <c r="A46" s="314"/>
      <c r="B46" s="314"/>
      <c r="C46" s="316"/>
    </row>
    <row r="47" spans="1:3">
      <c r="A47" s="313">
        <v>801</v>
      </c>
      <c r="B47" s="313" t="s">
        <v>325</v>
      </c>
      <c r="C47" s="315" t="s">
        <v>239</v>
      </c>
    </row>
    <row r="48" spans="1:3" ht="13.5" thickBot="1">
      <c r="A48" s="314"/>
      <c r="B48" s="314"/>
      <c r="C48" s="316"/>
    </row>
    <row r="49" spans="1:5">
      <c r="A49" s="313">
        <v>801</v>
      </c>
      <c r="B49" s="313" t="s">
        <v>326</v>
      </c>
      <c r="C49" s="317" t="s">
        <v>240</v>
      </c>
    </row>
    <row r="50" spans="1:5" ht="13.5" thickBot="1">
      <c r="A50" s="314"/>
      <c r="B50" s="314"/>
      <c r="C50" s="318"/>
    </row>
    <row r="51" spans="1:5" ht="26.25" hidden="1" thickBot="1">
      <c r="A51" s="132">
        <v>801</v>
      </c>
      <c r="B51" s="133" t="s">
        <v>241</v>
      </c>
      <c r="C51" s="135" t="s">
        <v>242</v>
      </c>
    </row>
    <row r="52" spans="1:5" ht="13.5" thickBot="1">
      <c r="A52" s="132">
        <v>801</v>
      </c>
      <c r="B52" s="133" t="s">
        <v>327</v>
      </c>
      <c r="C52" s="135" t="s">
        <v>243</v>
      </c>
    </row>
    <row r="53" spans="1:5" ht="26.25" thickBot="1">
      <c r="A53" s="132">
        <v>801</v>
      </c>
      <c r="B53" s="133" t="s">
        <v>328</v>
      </c>
      <c r="C53" s="134" t="s">
        <v>244</v>
      </c>
    </row>
    <row r="54" spans="1:5" ht="43.5" customHeight="1">
      <c r="A54" s="309" t="s">
        <v>272</v>
      </c>
      <c r="B54" s="310"/>
      <c r="C54" s="311"/>
      <c r="D54" s="9"/>
    </row>
    <row r="55" spans="1:5">
      <c r="A55" s="82" t="s">
        <v>246</v>
      </c>
      <c r="B55" s="127" t="s">
        <v>11</v>
      </c>
      <c r="C55" s="136" t="s">
        <v>419</v>
      </c>
      <c r="D55" s="9"/>
    </row>
    <row r="56" spans="1:5">
      <c r="A56" s="90"/>
      <c r="B56" s="91"/>
      <c r="C56" s="92"/>
      <c r="D56" s="9"/>
    </row>
    <row r="57" spans="1:5" ht="18.75">
      <c r="B57" s="312"/>
      <c r="C57" s="312"/>
      <c r="D57" s="312"/>
      <c r="E57" s="312"/>
    </row>
  </sheetData>
  <mergeCells count="37"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  <mergeCell ref="C29:C30"/>
    <mergeCell ref="B8:B9"/>
    <mergeCell ref="B10:B11"/>
    <mergeCell ref="B13:B14"/>
    <mergeCell ref="A31:A32"/>
    <mergeCell ref="B31:B32"/>
    <mergeCell ref="C31:C32"/>
    <mergeCell ref="A34:A35"/>
    <mergeCell ref="B34:B35"/>
    <mergeCell ref="C34:C35"/>
    <mergeCell ref="A49:A50"/>
    <mergeCell ref="B49:B50"/>
    <mergeCell ref="C49:C50"/>
    <mergeCell ref="A54:C54"/>
    <mergeCell ref="B57:E57"/>
    <mergeCell ref="A45:A46"/>
    <mergeCell ref="B45:B46"/>
    <mergeCell ref="C45:C46"/>
    <mergeCell ref="A47:A48"/>
    <mergeCell ref="B47:B48"/>
    <mergeCell ref="C47:C48"/>
  </mergeCells>
  <pageMargins left="1.5354330708661419" right="0.19685039370078741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25" workbookViewId="0">
      <selection activeCell="I29" sqref="I29"/>
    </sheetView>
  </sheetViews>
  <sheetFormatPr defaultColWidth="36" defaultRowHeight="12.75"/>
  <cols>
    <col min="1" max="1" width="53.855468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customWidth="1"/>
    <col min="7" max="7" width="15.42578125" style="125" hidden="1" customWidth="1"/>
    <col min="8" max="8" width="17.140625" style="125" customWidth="1"/>
    <col min="9" max="249" width="9.140625" style="30" customWidth="1"/>
    <col min="250" max="250" width="3.5703125" style="30" customWidth="1"/>
    <col min="251" max="16384" width="36" style="30"/>
  </cols>
  <sheetData>
    <row r="1" spans="1:10" ht="75" customHeight="1">
      <c r="A1" s="23"/>
      <c r="B1" s="23"/>
      <c r="C1" s="351" t="s">
        <v>442</v>
      </c>
      <c r="D1" s="351"/>
      <c r="E1" s="351"/>
      <c r="F1" s="351"/>
      <c r="G1" s="351"/>
      <c r="H1" s="351"/>
      <c r="I1" s="351"/>
      <c r="J1" s="262"/>
    </row>
    <row r="2" spans="1:10">
      <c r="F2" s="89"/>
      <c r="G2" s="107"/>
      <c r="H2" s="107"/>
    </row>
    <row r="3" spans="1:10" s="32" customFormat="1" ht="83.25" customHeight="1">
      <c r="A3" s="354" t="s">
        <v>443</v>
      </c>
      <c r="B3" s="354"/>
      <c r="C3" s="354"/>
      <c r="D3" s="354"/>
      <c r="E3" s="354"/>
      <c r="F3" s="354"/>
      <c r="G3" s="354"/>
      <c r="H3" s="354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50" t="s">
        <v>261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296</v>
      </c>
      <c r="H5" s="114" t="s">
        <v>333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151">
        <v>7</v>
      </c>
    </row>
    <row r="7" spans="1:10" s="268" customFormat="1">
      <c r="A7" s="232" t="s">
        <v>364</v>
      </c>
      <c r="B7" s="265"/>
      <c r="C7" s="265"/>
      <c r="D7" s="265"/>
      <c r="E7" s="265"/>
      <c r="F7" s="233"/>
      <c r="G7" s="266"/>
      <c r="H7" s="267"/>
    </row>
    <row r="8" spans="1:10" s="273" customFormat="1">
      <c r="A8" s="269" t="s">
        <v>148</v>
      </c>
      <c r="B8" s="270" t="s">
        <v>150</v>
      </c>
      <c r="C8" s="270"/>
      <c r="D8" s="270"/>
      <c r="E8" s="271"/>
      <c r="F8" s="272">
        <f>F9+F30+F23</f>
        <v>-146.91</v>
      </c>
      <c r="G8" s="201" t="e">
        <f>G9+#REF!+G30+G23</f>
        <v>#REF!</v>
      </c>
      <c r="H8" s="201">
        <f>H9+H16+H23</f>
        <v>1749.2400000000002</v>
      </c>
    </row>
    <row r="9" spans="1:10" s="273" customFormat="1" ht="38.25">
      <c r="A9" s="274" t="s">
        <v>151</v>
      </c>
      <c r="B9" s="265" t="s">
        <v>150</v>
      </c>
      <c r="C9" s="265" t="s">
        <v>152</v>
      </c>
      <c r="D9" s="265"/>
      <c r="E9" s="275"/>
      <c r="F9" s="276">
        <f t="shared" ref="F9:H10" si="0">F10</f>
        <v>-356.5</v>
      </c>
      <c r="G9" s="195">
        <f t="shared" si="0"/>
        <v>810.67</v>
      </c>
      <c r="H9" s="195">
        <f t="shared" si="0"/>
        <v>454.17</v>
      </c>
    </row>
    <row r="10" spans="1:10" s="273" customFormat="1">
      <c r="A10" s="277" t="s">
        <v>365</v>
      </c>
      <c r="B10" s="118" t="s">
        <v>150</v>
      </c>
      <c r="C10" s="118" t="s">
        <v>152</v>
      </c>
      <c r="D10" s="118" t="s">
        <v>378</v>
      </c>
      <c r="E10" s="118"/>
      <c r="F10" s="276">
        <f t="shared" si="0"/>
        <v>-356.5</v>
      </c>
      <c r="G10" s="195">
        <f t="shared" si="0"/>
        <v>810.67</v>
      </c>
      <c r="H10" s="195">
        <f t="shared" si="0"/>
        <v>454.17</v>
      </c>
    </row>
    <row r="11" spans="1:10" s="273" customFormat="1">
      <c r="A11" s="116" t="s">
        <v>366</v>
      </c>
      <c r="B11" s="118" t="s">
        <v>150</v>
      </c>
      <c r="C11" s="118" t="s">
        <v>152</v>
      </c>
      <c r="D11" s="118" t="s">
        <v>347</v>
      </c>
      <c r="E11" s="118"/>
      <c r="F11" s="276">
        <f>F14+F15</f>
        <v>-356.5</v>
      </c>
      <c r="G11" s="195">
        <f>G14+G15</f>
        <v>810.67</v>
      </c>
      <c r="H11" s="195">
        <f>H14+H15</f>
        <v>454.17</v>
      </c>
    </row>
    <row r="12" spans="1:10" s="273" customFormat="1" ht="25.5">
      <c r="A12" s="116" t="s">
        <v>367</v>
      </c>
      <c r="B12" s="118" t="s">
        <v>150</v>
      </c>
      <c r="C12" s="118" t="s">
        <v>152</v>
      </c>
      <c r="D12" s="118" t="s">
        <v>346</v>
      </c>
      <c r="E12" s="118"/>
      <c r="F12" s="276"/>
      <c r="G12" s="195"/>
      <c r="H12" s="195"/>
    </row>
    <row r="13" spans="1:10" s="273" customFormat="1" ht="25.5">
      <c r="A13" s="116" t="s">
        <v>368</v>
      </c>
      <c r="B13" s="118" t="s">
        <v>150</v>
      </c>
      <c r="C13" s="118" t="s">
        <v>152</v>
      </c>
      <c r="D13" s="118" t="s">
        <v>346</v>
      </c>
      <c r="E13" s="118"/>
      <c r="F13" s="276">
        <f>F14+F15</f>
        <v>-356.5</v>
      </c>
      <c r="G13" s="195">
        <f>G14+G15</f>
        <v>810.67</v>
      </c>
      <c r="H13" s="195">
        <f>H14+H15</f>
        <v>454.17</v>
      </c>
    </row>
    <row r="14" spans="1:10" s="273" customFormat="1">
      <c r="A14" s="116" t="s">
        <v>250</v>
      </c>
      <c r="B14" s="118" t="s">
        <v>150</v>
      </c>
      <c r="C14" s="118" t="s">
        <v>152</v>
      </c>
      <c r="D14" s="118" t="s">
        <v>346</v>
      </c>
      <c r="E14" s="118" t="s">
        <v>154</v>
      </c>
      <c r="F14" s="276">
        <f>H14-G14</f>
        <v>-273.45999999999998</v>
      </c>
      <c r="G14" s="195">
        <v>622.63</v>
      </c>
      <c r="H14" s="195">
        <v>349.17</v>
      </c>
    </row>
    <row r="15" spans="1:10" s="273" customFormat="1">
      <c r="A15" s="116" t="s">
        <v>251</v>
      </c>
      <c r="B15" s="118" t="s">
        <v>150</v>
      </c>
      <c r="C15" s="118" t="s">
        <v>152</v>
      </c>
      <c r="D15" s="118" t="s">
        <v>346</v>
      </c>
      <c r="E15" s="118" t="s">
        <v>247</v>
      </c>
      <c r="F15" s="276">
        <f>H15-G15</f>
        <v>-83.039999999999992</v>
      </c>
      <c r="G15" s="195">
        <v>188.04</v>
      </c>
      <c r="H15" s="195">
        <v>105</v>
      </c>
    </row>
    <row r="16" spans="1:10" s="279" customFormat="1" ht="38.25">
      <c r="A16" s="278" t="s">
        <v>60</v>
      </c>
      <c r="B16" s="117" t="s">
        <v>150</v>
      </c>
      <c r="C16" s="117" t="s">
        <v>156</v>
      </c>
      <c r="D16" s="118"/>
      <c r="E16" s="87"/>
      <c r="F16" s="276">
        <f>F17</f>
        <v>-280.20999999999998</v>
      </c>
      <c r="G16" s="195"/>
      <c r="H16" s="195">
        <f>H17</f>
        <v>1286.0700000000002</v>
      </c>
      <c r="I16" s="273"/>
    </row>
    <row r="17" spans="1:9" s="279" customFormat="1" ht="25.5">
      <c r="A17" s="116" t="s">
        <v>395</v>
      </c>
      <c r="B17" s="117" t="s">
        <v>150</v>
      </c>
      <c r="C17" s="117" t="s">
        <v>156</v>
      </c>
      <c r="D17" s="118" t="s">
        <v>379</v>
      </c>
      <c r="E17" s="87"/>
      <c r="F17" s="276">
        <f>F18</f>
        <v>-280.20999999999998</v>
      </c>
      <c r="G17" s="195"/>
      <c r="H17" s="195">
        <f>H18</f>
        <v>1286.0700000000002</v>
      </c>
      <c r="I17" s="273"/>
    </row>
    <row r="18" spans="1:9" s="279" customFormat="1" ht="25.5">
      <c r="A18" s="116" t="s">
        <v>396</v>
      </c>
      <c r="B18" s="117" t="s">
        <v>150</v>
      </c>
      <c r="C18" s="117" t="s">
        <v>156</v>
      </c>
      <c r="D18" s="118" t="s">
        <v>349</v>
      </c>
      <c r="E18" s="87"/>
      <c r="F18" s="276">
        <f>F19</f>
        <v>-280.20999999999998</v>
      </c>
      <c r="G18" s="195"/>
      <c r="H18" s="195">
        <f>H19</f>
        <v>1286.0700000000002</v>
      </c>
      <c r="I18" s="273"/>
    </row>
    <row r="19" spans="1:9" s="279" customFormat="1" ht="51">
      <c r="A19" s="116" t="s">
        <v>277</v>
      </c>
      <c r="B19" s="117" t="s">
        <v>150</v>
      </c>
      <c r="C19" s="117" t="s">
        <v>156</v>
      </c>
      <c r="D19" s="118" t="s">
        <v>380</v>
      </c>
      <c r="E19" s="87"/>
      <c r="F19" s="276">
        <f>F20</f>
        <v>-280.20999999999998</v>
      </c>
      <c r="G19" s="195"/>
      <c r="H19" s="195">
        <f>H20</f>
        <v>1286.0700000000002</v>
      </c>
      <c r="I19" s="273"/>
    </row>
    <row r="20" spans="1:9" s="279" customFormat="1" ht="25.5">
      <c r="A20" s="116" t="s">
        <v>368</v>
      </c>
      <c r="B20" s="117" t="s">
        <v>150</v>
      </c>
      <c r="C20" s="117" t="s">
        <v>156</v>
      </c>
      <c r="D20" s="118" t="s">
        <v>351</v>
      </c>
      <c r="E20" s="87"/>
      <c r="F20" s="276">
        <f>F21+F22</f>
        <v>-280.20999999999998</v>
      </c>
      <c r="G20" s="195"/>
      <c r="H20" s="195">
        <f>H21+H22</f>
        <v>1286.0700000000002</v>
      </c>
      <c r="I20" s="273"/>
    </row>
    <row r="21" spans="1:9" s="279" customFormat="1" ht="18">
      <c r="A21" s="116" t="s">
        <v>250</v>
      </c>
      <c r="B21" s="117" t="s">
        <v>150</v>
      </c>
      <c r="C21" s="117" t="s">
        <v>156</v>
      </c>
      <c r="D21" s="118" t="s">
        <v>351</v>
      </c>
      <c r="E21" s="87" t="s">
        <v>154</v>
      </c>
      <c r="F21" s="276">
        <f>H21-G21</f>
        <v>-214.90999999999997</v>
      </c>
      <c r="G21" s="195">
        <v>1202.98</v>
      </c>
      <c r="H21" s="195">
        <v>988.07</v>
      </c>
      <c r="I21" s="273"/>
    </row>
    <row r="22" spans="1:9" s="279" customFormat="1" ht="38.25">
      <c r="A22" s="116" t="s">
        <v>252</v>
      </c>
      <c r="B22" s="117" t="s">
        <v>150</v>
      </c>
      <c r="C22" s="117" t="s">
        <v>156</v>
      </c>
      <c r="D22" s="118" t="s">
        <v>351</v>
      </c>
      <c r="E22" s="87" t="s">
        <v>247</v>
      </c>
      <c r="F22" s="276">
        <f>H22-G22</f>
        <v>-65.300000000000011</v>
      </c>
      <c r="G22" s="195">
        <v>363.3</v>
      </c>
      <c r="H22" s="195">
        <v>298</v>
      </c>
      <c r="I22" s="273"/>
    </row>
    <row r="23" spans="1:9" s="281" customFormat="1">
      <c r="A23" s="280" t="s">
        <v>59</v>
      </c>
      <c r="B23" s="118" t="s">
        <v>150</v>
      </c>
      <c r="C23" s="118"/>
      <c r="D23" s="118"/>
      <c r="E23" s="118"/>
      <c r="F23" s="276">
        <f t="shared" ref="F23:F28" si="1">F24</f>
        <v>0</v>
      </c>
      <c r="G23" s="195">
        <f>G28</f>
        <v>9</v>
      </c>
      <c r="H23" s="195">
        <f>H28</f>
        <v>9</v>
      </c>
    </row>
    <row r="24" spans="1:9" s="281" customFormat="1" ht="25.5">
      <c r="A24" s="282" t="s">
        <v>395</v>
      </c>
      <c r="B24" s="118" t="s">
        <v>150</v>
      </c>
      <c r="C24" s="118" t="s">
        <v>162</v>
      </c>
      <c r="D24" s="118" t="s">
        <v>379</v>
      </c>
      <c r="E24" s="118"/>
      <c r="F24" s="276">
        <f t="shared" si="1"/>
        <v>0</v>
      </c>
      <c r="G24" s="195"/>
      <c r="H24" s="195">
        <f>H28</f>
        <v>9</v>
      </c>
    </row>
    <row r="25" spans="1:9" s="281" customFormat="1" ht="25.5">
      <c r="A25" s="282" t="s">
        <v>381</v>
      </c>
      <c r="B25" s="118" t="s">
        <v>150</v>
      </c>
      <c r="C25" s="118" t="s">
        <v>162</v>
      </c>
      <c r="D25" s="118" t="s">
        <v>382</v>
      </c>
      <c r="E25" s="118"/>
      <c r="F25" s="276">
        <f t="shared" si="1"/>
        <v>0</v>
      </c>
      <c r="G25" s="195"/>
      <c r="H25" s="195">
        <f>H28</f>
        <v>9</v>
      </c>
    </row>
    <row r="26" spans="1:9" s="281" customFormat="1" ht="25.5">
      <c r="A26" s="282" t="s">
        <v>383</v>
      </c>
      <c r="B26" s="118" t="s">
        <v>150</v>
      </c>
      <c r="C26" s="118" t="s">
        <v>162</v>
      </c>
      <c r="D26" s="118" t="s">
        <v>352</v>
      </c>
      <c r="E26" s="118"/>
      <c r="F26" s="276">
        <f t="shared" si="1"/>
        <v>0</v>
      </c>
      <c r="G26" s="195"/>
      <c r="H26" s="195">
        <f>H28</f>
        <v>9</v>
      </c>
    </row>
    <row r="27" spans="1:9" s="281" customFormat="1">
      <c r="A27" s="282" t="s">
        <v>384</v>
      </c>
      <c r="B27" s="118" t="s">
        <v>150</v>
      </c>
      <c r="C27" s="118" t="s">
        <v>162</v>
      </c>
      <c r="D27" s="118" t="s">
        <v>385</v>
      </c>
      <c r="E27" s="118"/>
      <c r="F27" s="276">
        <f t="shared" si="1"/>
        <v>0</v>
      </c>
      <c r="G27" s="195"/>
      <c r="H27" s="195">
        <f>H28</f>
        <v>9</v>
      </c>
    </row>
    <row r="28" spans="1:9" s="281" customFormat="1" ht="25.5">
      <c r="A28" s="282" t="s">
        <v>369</v>
      </c>
      <c r="B28" s="118" t="s">
        <v>150</v>
      </c>
      <c r="C28" s="118" t="s">
        <v>162</v>
      </c>
      <c r="D28" s="118" t="s">
        <v>353</v>
      </c>
      <c r="E28" s="118"/>
      <c r="F28" s="276">
        <f t="shared" si="1"/>
        <v>0</v>
      </c>
      <c r="G28" s="195">
        <f>G29</f>
        <v>9</v>
      </c>
      <c r="H28" s="195">
        <f>H29</f>
        <v>9</v>
      </c>
    </row>
    <row r="29" spans="1:9" s="281" customFormat="1">
      <c r="A29" s="283" t="s">
        <v>370</v>
      </c>
      <c r="B29" s="118" t="s">
        <v>150</v>
      </c>
      <c r="C29" s="118" t="s">
        <v>162</v>
      </c>
      <c r="D29" s="118" t="s">
        <v>353</v>
      </c>
      <c r="E29" s="265" t="s">
        <v>354</v>
      </c>
      <c r="F29" s="276">
        <f>H29-G29</f>
        <v>0</v>
      </c>
      <c r="G29" s="195">
        <v>9</v>
      </c>
      <c r="H29" s="195">
        <v>9</v>
      </c>
    </row>
    <row r="30" spans="1:9" s="279" customFormat="1" ht="18">
      <c r="A30" s="278" t="s">
        <v>336</v>
      </c>
      <c r="B30" s="118" t="s">
        <v>150</v>
      </c>
      <c r="C30" s="118" t="s">
        <v>335</v>
      </c>
      <c r="D30" s="118"/>
      <c r="E30" s="118"/>
      <c r="F30" s="276">
        <f>F31</f>
        <v>209.59</v>
      </c>
      <c r="G30" s="195" t="e">
        <f>#REF!</f>
        <v>#REF!</v>
      </c>
      <c r="H30" s="195">
        <f>H31</f>
        <v>341.35</v>
      </c>
    </row>
    <row r="31" spans="1:9" s="281" customFormat="1" ht="25.5">
      <c r="A31" s="116" t="s">
        <v>395</v>
      </c>
      <c r="B31" s="118" t="s">
        <v>150</v>
      </c>
      <c r="C31" s="118" t="s">
        <v>335</v>
      </c>
      <c r="D31" s="118" t="s">
        <v>379</v>
      </c>
      <c r="E31" s="118"/>
      <c r="F31" s="276">
        <f>F32</f>
        <v>209.59</v>
      </c>
      <c r="G31" s="195"/>
      <c r="H31" s="195">
        <f>H33</f>
        <v>341.35</v>
      </c>
    </row>
    <row r="32" spans="1:9" s="281" customFormat="1" ht="25.5">
      <c r="A32" s="116" t="s">
        <v>396</v>
      </c>
      <c r="B32" s="118" t="s">
        <v>150</v>
      </c>
      <c r="C32" s="118" t="s">
        <v>335</v>
      </c>
      <c r="D32" s="118" t="s">
        <v>349</v>
      </c>
      <c r="E32" s="118"/>
      <c r="F32" s="276">
        <f>F33</f>
        <v>209.59</v>
      </c>
      <c r="G32" s="195"/>
      <c r="H32" s="195">
        <f>H33</f>
        <v>341.35</v>
      </c>
    </row>
    <row r="33" spans="1:8" s="281" customFormat="1" ht="51">
      <c r="A33" s="116" t="s">
        <v>277</v>
      </c>
      <c r="B33" s="118" t="s">
        <v>150</v>
      </c>
      <c r="C33" s="118" t="s">
        <v>335</v>
      </c>
      <c r="D33" s="118" t="s">
        <v>350</v>
      </c>
      <c r="E33" s="118"/>
      <c r="F33" s="276">
        <f>F34</f>
        <v>209.59</v>
      </c>
      <c r="G33" s="195" t="e">
        <f>G34+#REF!</f>
        <v>#REF!</v>
      </c>
      <c r="H33" s="195">
        <f>H34</f>
        <v>341.35</v>
      </c>
    </row>
    <row r="34" spans="1:8" s="281" customFormat="1" ht="25.5">
      <c r="A34" s="284" t="s">
        <v>278</v>
      </c>
      <c r="B34" s="118" t="s">
        <v>150</v>
      </c>
      <c r="C34" s="118" t="s">
        <v>335</v>
      </c>
      <c r="D34" s="118" t="s">
        <v>351</v>
      </c>
      <c r="E34" s="118"/>
      <c r="F34" s="276">
        <f>F35+F36</f>
        <v>209.59</v>
      </c>
      <c r="G34" s="195">
        <f>G35+G36</f>
        <v>131.76</v>
      </c>
      <c r="H34" s="195">
        <f>H35+H36</f>
        <v>341.35</v>
      </c>
    </row>
    <row r="35" spans="1:8" s="281" customFormat="1">
      <c r="A35" s="284" t="s">
        <v>248</v>
      </c>
      <c r="B35" s="118" t="s">
        <v>150</v>
      </c>
      <c r="C35" s="118" t="s">
        <v>335</v>
      </c>
      <c r="D35" s="118" t="s">
        <v>351</v>
      </c>
      <c r="E35" s="285" t="s">
        <v>163</v>
      </c>
      <c r="F35" s="276">
        <f>H35-G35</f>
        <v>180.99</v>
      </c>
      <c r="G35" s="195">
        <v>81.36</v>
      </c>
      <c r="H35" s="195">
        <v>262.35000000000002</v>
      </c>
    </row>
    <row r="36" spans="1:8" s="281" customFormat="1" ht="38.25">
      <c r="A36" s="284" t="s">
        <v>260</v>
      </c>
      <c r="B36" s="118" t="s">
        <v>150</v>
      </c>
      <c r="C36" s="118" t="s">
        <v>335</v>
      </c>
      <c r="D36" s="118" t="s">
        <v>351</v>
      </c>
      <c r="E36" s="285" t="s">
        <v>249</v>
      </c>
      <c r="F36" s="276">
        <f>H36-G36</f>
        <v>28.6</v>
      </c>
      <c r="G36" s="195">
        <v>50.4</v>
      </c>
      <c r="H36" s="195">
        <v>79</v>
      </c>
    </row>
    <row r="37" spans="1:8" s="281" customFormat="1">
      <c r="A37" s="280" t="s">
        <v>168</v>
      </c>
      <c r="B37" s="118" t="s">
        <v>152</v>
      </c>
      <c r="C37" s="118"/>
      <c r="D37" s="118"/>
      <c r="E37" s="118"/>
      <c r="F37" s="276">
        <f t="shared" ref="F37:H38" si="2">F38</f>
        <v>0.70000000000000995</v>
      </c>
      <c r="G37" s="195" t="e">
        <f t="shared" si="2"/>
        <v>#REF!</v>
      </c>
      <c r="H37" s="195">
        <f t="shared" si="2"/>
        <v>216</v>
      </c>
    </row>
    <row r="38" spans="1:8" s="281" customFormat="1">
      <c r="A38" s="280" t="s">
        <v>72</v>
      </c>
      <c r="B38" s="118" t="s">
        <v>152</v>
      </c>
      <c r="C38" s="118" t="s">
        <v>155</v>
      </c>
      <c r="D38" s="118"/>
      <c r="E38" s="118"/>
      <c r="F38" s="276">
        <f t="shared" si="2"/>
        <v>0.70000000000000995</v>
      </c>
      <c r="G38" s="195" t="e">
        <f t="shared" si="2"/>
        <v>#REF!</v>
      </c>
      <c r="H38" s="195">
        <f t="shared" si="2"/>
        <v>216</v>
      </c>
    </row>
    <row r="39" spans="1:8" s="281" customFormat="1" ht="76.5">
      <c r="A39" s="283" t="s">
        <v>279</v>
      </c>
      <c r="B39" s="118" t="s">
        <v>152</v>
      </c>
      <c r="C39" s="118" t="s">
        <v>155</v>
      </c>
      <c r="D39" s="118" t="s">
        <v>355</v>
      </c>
      <c r="E39" s="118"/>
      <c r="F39" s="276">
        <f>F40+F41</f>
        <v>0.70000000000000995</v>
      </c>
      <c r="G39" s="195" t="e">
        <f>G40+G41+#REF!</f>
        <v>#REF!</v>
      </c>
      <c r="H39" s="195">
        <f>H40+H41</f>
        <v>216</v>
      </c>
    </row>
    <row r="40" spans="1:8" s="281" customFormat="1">
      <c r="A40" s="284" t="s">
        <v>250</v>
      </c>
      <c r="B40" s="118" t="s">
        <v>152</v>
      </c>
      <c r="C40" s="118" t="s">
        <v>155</v>
      </c>
      <c r="D40" s="118" t="s">
        <v>355</v>
      </c>
      <c r="E40" s="285" t="s">
        <v>154</v>
      </c>
      <c r="F40" s="276">
        <f>H40-G40</f>
        <v>0.80000000000001137</v>
      </c>
      <c r="G40" s="195">
        <v>165.2</v>
      </c>
      <c r="H40" s="195">
        <v>166</v>
      </c>
    </row>
    <row r="41" spans="1:8" s="281" customFormat="1" ht="38.25">
      <c r="A41" s="284" t="s">
        <v>252</v>
      </c>
      <c r="B41" s="118" t="s">
        <v>152</v>
      </c>
      <c r="C41" s="118" t="s">
        <v>155</v>
      </c>
      <c r="D41" s="118" t="s">
        <v>355</v>
      </c>
      <c r="E41" s="285" t="s">
        <v>247</v>
      </c>
      <c r="F41" s="276">
        <f>H41-G41</f>
        <v>-0.10000000000000142</v>
      </c>
      <c r="G41" s="195">
        <v>50.1</v>
      </c>
      <c r="H41" s="195">
        <v>50</v>
      </c>
    </row>
    <row r="42" spans="1:8" s="281" customFormat="1" ht="25.5">
      <c r="A42" s="280" t="s">
        <v>283</v>
      </c>
      <c r="B42" s="118" t="s">
        <v>155</v>
      </c>
      <c r="C42" s="118"/>
      <c r="D42" s="118"/>
      <c r="E42" s="118"/>
      <c r="F42" s="255">
        <f ca="1">F43</f>
        <v>0</v>
      </c>
      <c r="G42" s="255">
        <f t="shared" ref="G42:G47" ca="1" si="3">H42-F42</f>
        <v>15.4</v>
      </c>
      <c r="H42" s="195">
        <v>15.4</v>
      </c>
    </row>
    <row r="43" spans="1:8" s="281" customFormat="1" ht="38.25">
      <c r="A43" s="280" t="s">
        <v>121</v>
      </c>
      <c r="B43" s="118" t="s">
        <v>155</v>
      </c>
      <c r="C43" s="118" t="s">
        <v>343</v>
      </c>
      <c r="D43" s="118"/>
      <c r="E43" s="118"/>
      <c r="F43" s="255">
        <f ca="1">F46</f>
        <v>0</v>
      </c>
      <c r="G43" s="255">
        <f t="shared" ca="1" si="3"/>
        <v>12</v>
      </c>
      <c r="H43" s="195">
        <f>H46</f>
        <v>12</v>
      </c>
    </row>
    <row r="44" spans="1:8" s="281" customFormat="1" ht="25.5">
      <c r="A44" s="280" t="s">
        <v>395</v>
      </c>
      <c r="B44" s="118" t="s">
        <v>155</v>
      </c>
      <c r="C44" s="118" t="s">
        <v>343</v>
      </c>
      <c r="D44" s="118" t="s">
        <v>386</v>
      </c>
      <c r="E44" s="118"/>
      <c r="F44" s="255">
        <f ca="1">F46</f>
        <v>0</v>
      </c>
      <c r="G44" s="255"/>
      <c r="H44" s="195">
        <f>H43</f>
        <v>12</v>
      </c>
    </row>
    <row r="45" spans="1:8" s="281" customFormat="1" ht="25.5">
      <c r="A45" s="282" t="s">
        <v>371</v>
      </c>
      <c r="B45" s="118" t="s">
        <v>155</v>
      </c>
      <c r="C45" s="118" t="s">
        <v>343</v>
      </c>
      <c r="D45" s="118" t="s">
        <v>387</v>
      </c>
      <c r="E45" s="118"/>
      <c r="F45" s="255">
        <f ca="1">F46</f>
        <v>0</v>
      </c>
      <c r="G45" s="255"/>
      <c r="H45" s="195">
        <f>H46</f>
        <v>12</v>
      </c>
    </row>
    <row r="46" spans="1:8" s="281" customFormat="1" ht="25.5">
      <c r="A46" s="286" t="s">
        <v>344</v>
      </c>
      <c r="B46" s="118" t="s">
        <v>155</v>
      </c>
      <c r="C46" s="118" t="s">
        <v>343</v>
      </c>
      <c r="D46" s="118" t="s">
        <v>356</v>
      </c>
      <c r="E46" s="118"/>
      <c r="F46" s="255">
        <f ca="1">F47</f>
        <v>0</v>
      </c>
      <c r="G46" s="255">
        <f t="shared" ca="1" si="3"/>
        <v>12</v>
      </c>
      <c r="H46" s="195">
        <f>H47</f>
        <v>12</v>
      </c>
    </row>
    <row r="47" spans="1:8" s="281" customFormat="1" ht="25.5">
      <c r="A47" s="286" t="s">
        <v>164</v>
      </c>
      <c r="B47" s="118" t="s">
        <v>155</v>
      </c>
      <c r="C47" s="118" t="s">
        <v>343</v>
      </c>
      <c r="D47" s="118" t="s">
        <v>356</v>
      </c>
      <c r="E47" s="118" t="s">
        <v>158</v>
      </c>
      <c r="F47" s="255">
        <f ca="1">H47-G47</f>
        <v>0</v>
      </c>
      <c r="G47" s="255">
        <f t="shared" ca="1" si="3"/>
        <v>12</v>
      </c>
      <c r="H47" s="195">
        <v>12</v>
      </c>
    </row>
    <row r="48" spans="1:8" s="281" customFormat="1">
      <c r="A48" s="287" t="s">
        <v>283</v>
      </c>
      <c r="B48" s="118" t="s">
        <v>155</v>
      </c>
      <c r="C48" s="118"/>
      <c r="D48" s="118"/>
      <c r="E48" s="118"/>
      <c r="F48" s="276">
        <f>F49</f>
        <v>0</v>
      </c>
      <c r="G48" s="195">
        <f>G49</f>
        <v>1</v>
      </c>
      <c r="H48" s="195">
        <f>H49</f>
        <v>3.4</v>
      </c>
    </row>
    <row r="49" spans="1:8" s="281" customFormat="1" ht="25.5">
      <c r="A49" s="297" t="s">
        <v>284</v>
      </c>
      <c r="B49" s="118" t="s">
        <v>155</v>
      </c>
      <c r="C49" s="118" t="s">
        <v>285</v>
      </c>
      <c r="D49" s="118"/>
      <c r="E49" s="118"/>
      <c r="F49" s="276">
        <f>F50</f>
        <v>0</v>
      </c>
      <c r="G49" s="195">
        <f>G52</f>
        <v>1</v>
      </c>
      <c r="H49" s="195">
        <f>H52</f>
        <v>3.4</v>
      </c>
    </row>
    <row r="50" spans="1:8" s="281" customFormat="1" ht="25.5">
      <c r="A50" s="297" t="s">
        <v>395</v>
      </c>
      <c r="B50" s="118" t="s">
        <v>155</v>
      </c>
      <c r="C50" s="118" t="s">
        <v>285</v>
      </c>
      <c r="D50" s="118" t="s">
        <v>386</v>
      </c>
      <c r="E50" s="118"/>
      <c r="F50" s="276">
        <f>F51</f>
        <v>0</v>
      </c>
      <c r="G50" s="195"/>
      <c r="H50" s="195">
        <f>H52</f>
        <v>3.4</v>
      </c>
    </row>
    <row r="51" spans="1:8" s="281" customFormat="1" ht="25.5">
      <c r="A51" s="297" t="s">
        <v>373</v>
      </c>
      <c r="B51" s="118" t="s">
        <v>155</v>
      </c>
      <c r="C51" s="118" t="s">
        <v>285</v>
      </c>
      <c r="D51" s="118" t="s">
        <v>388</v>
      </c>
      <c r="E51" s="118"/>
      <c r="F51" s="276">
        <f>F52</f>
        <v>0</v>
      </c>
      <c r="G51" s="195"/>
      <c r="H51" s="195">
        <f>H52</f>
        <v>3.4</v>
      </c>
    </row>
    <row r="52" spans="1:8" s="281" customFormat="1">
      <c r="A52" s="288" t="s">
        <v>389</v>
      </c>
      <c r="B52" s="118" t="s">
        <v>155</v>
      </c>
      <c r="C52" s="118" t="s">
        <v>285</v>
      </c>
      <c r="D52" s="118" t="s">
        <v>390</v>
      </c>
      <c r="E52" s="289"/>
      <c r="F52" s="276">
        <f>F53</f>
        <v>0</v>
      </c>
      <c r="G52" s="195">
        <v>1</v>
      </c>
      <c r="H52" s="195">
        <f>H54</f>
        <v>3.4</v>
      </c>
    </row>
    <row r="53" spans="1:8" s="281" customFormat="1" ht="25.5">
      <c r="A53" s="288" t="s">
        <v>374</v>
      </c>
      <c r="B53" s="118" t="s">
        <v>155</v>
      </c>
      <c r="C53" s="118" t="s">
        <v>285</v>
      </c>
      <c r="D53" s="118" t="s">
        <v>391</v>
      </c>
      <c r="E53" s="118"/>
      <c r="F53" s="276">
        <f>F54</f>
        <v>0</v>
      </c>
      <c r="G53" s="195"/>
      <c r="H53" s="195">
        <f>H54</f>
        <v>3.4</v>
      </c>
    </row>
    <row r="54" spans="1:8" s="281" customFormat="1" ht="25.5">
      <c r="A54" s="288" t="s">
        <v>164</v>
      </c>
      <c r="B54" s="118" t="s">
        <v>155</v>
      </c>
      <c r="C54" s="118" t="s">
        <v>285</v>
      </c>
      <c r="D54" s="118" t="s">
        <v>357</v>
      </c>
      <c r="E54" s="118" t="s">
        <v>158</v>
      </c>
      <c r="F54" s="276">
        <f>H54-G54</f>
        <v>0</v>
      </c>
      <c r="G54" s="195">
        <v>3.4</v>
      </c>
      <c r="H54" s="195">
        <v>3.4</v>
      </c>
    </row>
    <row r="55" spans="1:8" s="281" customFormat="1">
      <c r="A55" s="280" t="s">
        <v>293</v>
      </c>
      <c r="B55" s="118" t="s">
        <v>294</v>
      </c>
      <c r="C55" s="118"/>
      <c r="D55" s="118"/>
      <c r="E55" s="118"/>
      <c r="F55" s="276">
        <f t="shared" ref="F55:H56" si="4">F56</f>
        <v>-165.39999999999995</v>
      </c>
      <c r="G55" s="195" t="e">
        <f t="shared" si="4"/>
        <v>#REF!</v>
      </c>
      <c r="H55" s="195">
        <f t="shared" si="4"/>
        <v>447.35</v>
      </c>
    </row>
    <row r="56" spans="1:8" s="281" customFormat="1">
      <c r="A56" s="282" t="s">
        <v>295</v>
      </c>
      <c r="B56" s="118" t="s">
        <v>294</v>
      </c>
      <c r="C56" s="118" t="s">
        <v>294</v>
      </c>
      <c r="D56" s="118"/>
      <c r="E56" s="118"/>
      <c r="F56" s="276">
        <f t="shared" si="4"/>
        <v>-165.39999999999995</v>
      </c>
      <c r="G56" s="195" t="e">
        <f t="shared" si="4"/>
        <v>#REF!</v>
      </c>
      <c r="H56" s="195">
        <f t="shared" si="4"/>
        <v>447.35</v>
      </c>
    </row>
    <row r="57" spans="1:8" s="281" customFormat="1" ht="25.5">
      <c r="A57" s="286" t="s">
        <v>395</v>
      </c>
      <c r="B57" s="118" t="s">
        <v>294</v>
      </c>
      <c r="C57" s="118" t="s">
        <v>294</v>
      </c>
      <c r="D57" s="118" t="s">
        <v>379</v>
      </c>
      <c r="E57" s="118"/>
      <c r="F57" s="276">
        <f>F58</f>
        <v>-165.39999999999995</v>
      </c>
      <c r="G57" s="195" t="e">
        <f>G60</f>
        <v>#REF!</v>
      </c>
      <c r="H57" s="195">
        <f>H60</f>
        <v>447.35</v>
      </c>
    </row>
    <row r="58" spans="1:8" s="281" customFormat="1">
      <c r="A58" s="286" t="s">
        <v>392</v>
      </c>
      <c r="B58" s="118" t="s">
        <v>294</v>
      </c>
      <c r="C58" s="118" t="s">
        <v>294</v>
      </c>
      <c r="D58" s="118" t="s">
        <v>394</v>
      </c>
      <c r="E58" s="118"/>
      <c r="F58" s="276">
        <f>F59</f>
        <v>-165.39999999999995</v>
      </c>
      <c r="G58" s="195"/>
      <c r="H58" s="195">
        <f>H57</f>
        <v>447.35</v>
      </c>
    </row>
    <row r="59" spans="1:8" s="281" customFormat="1">
      <c r="A59" s="286" t="s">
        <v>393</v>
      </c>
      <c r="B59" s="118" t="s">
        <v>294</v>
      </c>
      <c r="C59" s="118" t="s">
        <v>294</v>
      </c>
      <c r="D59" s="118" t="s">
        <v>358</v>
      </c>
      <c r="E59" s="118"/>
      <c r="F59" s="276">
        <f>F60</f>
        <v>-165.39999999999995</v>
      </c>
      <c r="G59" s="195"/>
      <c r="H59" s="195">
        <f>H60</f>
        <v>447.35</v>
      </c>
    </row>
    <row r="60" spans="1:8" s="281" customFormat="1" ht="25.5">
      <c r="A60" s="286" t="s">
        <v>258</v>
      </c>
      <c r="B60" s="118" t="s">
        <v>294</v>
      </c>
      <c r="C60" s="118" t="s">
        <v>294</v>
      </c>
      <c r="D60" s="118" t="s">
        <v>359</v>
      </c>
      <c r="E60" s="118"/>
      <c r="F60" s="276">
        <f>F61+F62</f>
        <v>-165.39999999999995</v>
      </c>
      <c r="G60" s="195" t="e">
        <f>#REF!+#REF!</f>
        <v>#REF!</v>
      </c>
      <c r="H60" s="195">
        <f>H61+H62</f>
        <v>447.35</v>
      </c>
    </row>
    <row r="61" spans="1:8" s="281" customFormat="1">
      <c r="A61" s="284" t="s">
        <v>248</v>
      </c>
      <c r="B61" s="118" t="s">
        <v>294</v>
      </c>
      <c r="C61" s="118" t="s">
        <v>294</v>
      </c>
      <c r="D61" s="118" t="s">
        <v>360</v>
      </c>
      <c r="E61" s="285" t="s">
        <v>163</v>
      </c>
      <c r="F61" s="276">
        <f>H61-G61</f>
        <v>-107.72999999999996</v>
      </c>
      <c r="G61" s="195">
        <v>451.08</v>
      </c>
      <c r="H61" s="195">
        <v>343.35</v>
      </c>
    </row>
    <row r="62" spans="1:8" s="281" customFormat="1" ht="38.25">
      <c r="A62" s="284" t="s">
        <v>260</v>
      </c>
      <c r="B62" s="118" t="s">
        <v>294</v>
      </c>
      <c r="C62" s="118" t="s">
        <v>294</v>
      </c>
      <c r="D62" s="118" t="s">
        <v>360</v>
      </c>
      <c r="E62" s="285" t="s">
        <v>249</v>
      </c>
      <c r="F62" s="276">
        <f>H62-G62</f>
        <v>-57.669999999999987</v>
      </c>
      <c r="G62" s="195">
        <v>161.66999999999999</v>
      </c>
      <c r="H62" s="195">
        <v>104</v>
      </c>
    </row>
    <row r="63" spans="1:8" s="281" customFormat="1">
      <c r="A63" s="280" t="s">
        <v>298</v>
      </c>
      <c r="B63" s="118" t="s">
        <v>162</v>
      </c>
      <c r="C63" s="118"/>
      <c r="D63" s="118"/>
      <c r="E63" s="118"/>
      <c r="F63" s="195">
        <f t="shared" ref="F63" si="5">+F64</f>
        <v>349.12</v>
      </c>
      <c r="G63" s="255">
        <f t="shared" ref="G63:G69" si="6">H63-F63</f>
        <v>396.13</v>
      </c>
      <c r="H63" s="195">
        <f>+H64</f>
        <v>745.25</v>
      </c>
    </row>
    <row r="64" spans="1:8" s="281" customFormat="1">
      <c r="A64" s="282" t="s">
        <v>300</v>
      </c>
      <c r="B64" s="118" t="s">
        <v>162</v>
      </c>
      <c r="C64" s="118" t="s">
        <v>157</v>
      </c>
      <c r="D64" s="118"/>
      <c r="E64" s="118"/>
      <c r="F64" s="195">
        <f t="shared" ref="F64" si="7">F66</f>
        <v>349.12</v>
      </c>
      <c r="G64" s="255">
        <f t="shared" si="6"/>
        <v>396.13</v>
      </c>
      <c r="H64" s="195">
        <f>H66</f>
        <v>745.25</v>
      </c>
    </row>
    <row r="65" spans="1:8" s="281" customFormat="1" ht="58.5" customHeight="1">
      <c r="A65" s="116" t="s">
        <v>375</v>
      </c>
      <c r="B65" s="118" t="s">
        <v>162</v>
      </c>
      <c r="C65" s="118" t="s">
        <v>157</v>
      </c>
      <c r="D65" s="118"/>
      <c r="E65" s="118"/>
      <c r="F65" s="195">
        <f t="shared" ref="F65:F66" si="8">F66</f>
        <v>349.12</v>
      </c>
      <c r="G65" s="255">
        <f t="shared" si="6"/>
        <v>396.13</v>
      </c>
      <c r="H65" s="195">
        <f>H66</f>
        <v>745.25</v>
      </c>
    </row>
    <row r="66" spans="1:8" s="281" customFormat="1" ht="25.5">
      <c r="A66" s="116" t="s">
        <v>301</v>
      </c>
      <c r="B66" s="118" t="s">
        <v>162</v>
      </c>
      <c r="C66" s="118" t="s">
        <v>157</v>
      </c>
      <c r="D66" s="118" t="s">
        <v>361</v>
      </c>
      <c r="E66" s="118"/>
      <c r="F66" s="195">
        <f t="shared" si="8"/>
        <v>349.12</v>
      </c>
      <c r="G66" s="255">
        <f t="shared" si="6"/>
        <v>396.13</v>
      </c>
      <c r="H66" s="195">
        <f>H67</f>
        <v>745.25</v>
      </c>
    </row>
    <row r="67" spans="1:8" s="281" customFormat="1" ht="25.5">
      <c r="A67" s="286" t="s">
        <v>302</v>
      </c>
      <c r="B67" s="118" t="s">
        <v>162</v>
      </c>
      <c r="C67" s="118" t="s">
        <v>157</v>
      </c>
      <c r="D67" s="118" t="s">
        <v>361</v>
      </c>
      <c r="E67" s="118"/>
      <c r="F67" s="195">
        <f>F69</f>
        <v>349.12</v>
      </c>
      <c r="G67" s="255">
        <f t="shared" si="6"/>
        <v>396.13</v>
      </c>
      <c r="H67" s="195">
        <f>H69</f>
        <v>745.25</v>
      </c>
    </row>
    <row r="68" spans="1:8" s="281" customFormat="1" ht="25.5">
      <c r="A68" s="286" t="s">
        <v>302</v>
      </c>
      <c r="B68" s="118" t="s">
        <v>162</v>
      </c>
      <c r="C68" s="118" t="s">
        <v>157</v>
      </c>
      <c r="D68" s="118" t="s">
        <v>362</v>
      </c>
      <c r="E68" s="118"/>
      <c r="F68" s="195"/>
      <c r="G68" s="255"/>
      <c r="H68" s="195">
        <f>H69</f>
        <v>745.25</v>
      </c>
    </row>
    <row r="69" spans="1:8" s="281" customFormat="1" ht="25.5">
      <c r="A69" s="284" t="s">
        <v>303</v>
      </c>
      <c r="B69" s="118" t="s">
        <v>162</v>
      </c>
      <c r="C69" s="118" t="s">
        <v>157</v>
      </c>
      <c r="D69" s="118" t="s">
        <v>362</v>
      </c>
      <c r="E69" s="118"/>
      <c r="F69" s="195">
        <f>F70+F71</f>
        <v>349.12</v>
      </c>
      <c r="G69" s="255">
        <f t="shared" si="6"/>
        <v>396.13</v>
      </c>
      <c r="H69" s="195">
        <f>H70+H71</f>
        <v>745.25</v>
      </c>
    </row>
    <row r="70" spans="1:8" s="281" customFormat="1">
      <c r="A70" s="284" t="s">
        <v>248</v>
      </c>
      <c r="B70" s="118" t="s">
        <v>162</v>
      </c>
      <c r="C70" s="118" t="s">
        <v>157</v>
      </c>
      <c r="D70" s="118" t="s">
        <v>363</v>
      </c>
      <c r="E70" s="285" t="s">
        <v>163</v>
      </c>
      <c r="F70" s="195">
        <f>H70-G70</f>
        <v>295.12</v>
      </c>
      <c r="G70" s="255">
        <v>277.13</v>
      </c>
      <c r="H70" s="195">
        <v>572.25</v>
      </c>
    </row>
    <row r="71" spans="1:8" s="281" customFormat="1" ht="38.25">
      <c r="A71" s="284" t="s">
        <v>260</v>
      </c>
      <c r="B71" s="118" t="s">
        <v>162</v>
      </c>
      <c r="C71" s="118" t="s">
        <v>157</v>
      </c>
      <c r="D71" s="118" t="s">
        <v>363</v>
      </c>
      <c r="E71" s="285" t="s">
        <v>249</v>
      </c>
      <c r="F71" s="195">
        <f>H71-G71</f>
        <v>54</v>
      </c>
      <c r="G71" s="255">
        <v>119</v>
      </c>
      <c r="H71" s="195">
        <v>173</v>
      </c>
    </row>
    <row r="72" spans="1:8">
      <c r="A72" s="85" t="s">
        <v>166</v>
      </c>
      <c r="B72" s="86" t="s">
        <v>167</v>
      </c>
      <c r="C72" s="86" t="s">
        <v>167</v>
      </c>
      <c r="D72" s="86" t="s">
        <v>297</v>
      </c>
      <c r="E72" s="86" t="s">
        <v>153</v>
      </c>
      <c r="F72" s="83">
        <v>0</v>
      </c>
      <c r="G72" s="112">
        <v>88.4</v>
      </c>
      <c r="H72" s="112">
        <v>0</v>
      </c>
    </row>
    <row r="73" spans="1:8">
      <c r="A73" s="85" t="s">
        <v>166</v>
      </c>
      <c r="B73" s="86"/>
      <c r="C73" s="86"/>
      <c r="D73" s="86"/>
      <c r="E73" s="86"/>
      <c r="F73" s="83"/>
      <c r="G73" s="112"/>
      <c r="H73" s="112"/>
    </row>
    <row r="74" spans="1:8">
      <c r="A74" s="355" t="s">
        <v>37</v>
      </c>
      <c r="B74" s="355"/>
      <c r="C74" s="355"/>
      <c r="D74" s="355"/>
      <c r="E74" s="355"/>
      <c r="F74" s="83">
        <f ca="1">F9+F16+F23+F30+F37+F42+F49+F55+F63</f>
        <v>-242.69999999999993</v>
      </c>
      <c r="G74" s="112" t="e">
        <f>G8+G37+G48+#REF!+G55+#REF!+G72</f>
        <v>#REF!</v>
      </c>
      <c r="H74" s="112">
        <f>H63+H55+H42+H37+H30+H8</f>
        <v>3514.59</v>
      </c>
    </row>
    <row r="75" spans="1:8">
      <c r="G75" s="123"/>
    </row>
    <row r="78" spans="1:8">
      <c r="H78" s="125">
        <v>0</v>
      </c>
    </row>
    <row r="81" spans="8:8">
      <c r="H81" s="126"/>
    </row>
  </sheetData>
  <mergeCells count="3">
    <mergeCell ref="A74:E74"/>
    <mergeCell ref="C1:I1"/>
    <mergeCell ref="A3:H3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topLeftCell="A49" workbookViewId="0">
      <selection activeCell="F11" sqref="F1:F1048576"/>
    </sheetView>
  </sheetViews>
  <sheetFormatPr defaultColWidth="36" defaultRowHeight="12.75"/>
  <cols>
    <col min="1" max="1" width="48.7109375" style="27" customWidth="1"/>
    <col min="2" max="2" width="6.42578125" style="29" customWidth="1"/>
    <col min="3" max="3" width="6.5703125" style="29" customWidth="1"/>
    <col min="4" max="4" width="12.28515625" style="29" customWidth="1"/>
    <col min="5" max="5" width="8.7109375" style="29" customWidth="1"/>
    <col min="6" max="6" width="15.42578125" style="308" customWidth="1"/>
    <col min="7" max="7" width="16.140625" style="124" hidden="1" customWidth="1"/>
    <col min="8" max="8" width="12" style="124" customWidth="1"/>
    <col min="9" max="9" width="15" style="125" customWidth="1"/>
    <col min="10" max="251" width="9.140625" style="30" customWidth="1"/>
    <col min="252" max="252" width="3.5703125" style="30" customWidth="1"/>
    <col min="253" max="16384" width="36" style="30"/>
  </cols>
  <sheetData>
    <row r="1" spans="1:10" ht="72.75" customHeight="1">
      <c r="A1" s="23"/>
      <c r="B1" s="23"/>
      <c r="C1" s="351" t="s">
        <v>444</v>
      </c>
      <c r="D1" s="351"/>
      <c r="E1" s="351"/>
      <c r="F1" s="351"/>
      <c r="G1" s="351"/>
      <c r="H1" s="351"/>
      <c r="I1" s="351"/>
      <c r="J1" s="80"/>
    </row>
    <row r="2" spans="1:10" ht="7.5" hidden="1" customHeight="1">
      <c r="F2" s="306"/>
      <c r="G2" s="107"/>
      <c r="H2" s="107"/>
      <c r="I2" s="107"/>
    </row>
    <row r="3" spans="1:10" s="32" customFormat="1" ht="73.5" customHeight="1">
      <c r="A3" s="354" t="s">
        <v>445</v>
      </c>
      <c r="B3" s="354"/>
      <c r="C3" s="354"/>
      <c r="D3" s="354"/>
      <c r="E3" s="354"/>
      <c r="F3" s="354"/>
      <c r="G3" s="354"/>
      <c r="H3" s="354"/>
      <c r="I3" s="354"/>
    </row>
    <row r="4" spans="1:10" s="31" customFormat="1" ht="12.75" customHeight="1">
      <c r="A4" s="109"/>
      <c r="B4" s="109"/>
      <c r="C4" s="109"/>
      <c r="D4" s="110"/>
      <c r="E4" s="111"/>
      <c r="F4" s="307"/>
      <c r="G4" s="111"/>
      <c r="H4" s="111"/>
      <c r="I4" s="150" t="s">
        <v>261</v>
      </c>
    </row>
    <row r="5" spans="1:10" s="57" customFormat="1" ht="33.75" customHeight="1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275" t="s">
        <v>10</v>
      </c>
      <c r="G5" s="112" t="s">
        <v>296</v>
      </c>
      <c r="H5" s="114" t="s">
        <v>342</v>
      </c>
      <c r="I5" s="256" t="s">
        <v>436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233">
        <v>7</v>
      </c>
      <c r="G6" s="114">
        <v>8</v>
      </c>
      <c r="H6" s="260">
        <v>7</v>
      </c>
      <c r="I6" s="261"/>
    </row>
    <row r="7" spans="1:10" s="56" customFormat="1">
      <c r="A7" s="202" t="s">
        <v>364</v>
      </c>
      <c r="B7" s="81"/>
      <c r="C7" s="81"/>
      <c r="D7" s="81"/>
      <c r="E7" s="81"/>
      <c r="F7" s="233"/>
      <c r="G7" s="114"/>
      <c r="H7" s="260"/>
      <c r="I7" s="261"/>
    </row>
    <row r="8" spans="1:10" s="31" customFormat="1">
      <c r="A8" s="189" t="s">
        <v>148</v>
      </c>
      <c r="B8" s="190" t="s">
        <v>150</v>
      </c>
      <c r="C8" s="190"/>
      <c r="D8" s="190"/>
      <c r="E8" s="191"/>
      <c r="F8" s="272">
        <f>F9+F28+F21</f>
        <v>-145.91</v>
      </c>
      <c r="G8" s="201" t="e">
        <f>G9+#REF!+G28+G21</f>
        <v>#REF!</v>
      </c>
      <c r="H8" s="201">
        <f>H9+H15+H21</f>
        <v>1749.2400000000002</v>
      </c>
      <c r="I8" s="257">
        <f>H8</f>
        <v>1749.2400000000002</v>
      </c>
    </row>
    <row r="9" spans="1:10" s="33" customFormat="1" ht="13.5" customHeight="1">
      <c r="A9" s="84" t="s">
        <v>397</v>
      </c>
      <c r="B9" s="81" t="s">
        <v>150</v>
      </c>
      <c r="C9" s="81" t="s">
        <v>152</v>
      </c>
      <c r="D9" s="81"/>
      <c r="E9" s="82"/>
      <c r="F9" s="276">
        <f t="shared" ref="F9:H10" si="0">F10</f>
        <v>-356.5</v>
      </c>
      <c r="G9" s="112">
        <f t="shared" si="0"/>
        <v>810.67</v>
      </c>
      <c r="H9" s="112">
        <f t="shared" si="0"/>
        <v>454.17</v>
      </c>
      <c r="I9" s="257">
        <f t="shared" ref="I9:I62" si="1">H9</f>
        <v>454.17</v>
      </c>
    </row>
    <row r="10" spans="1:10" s="31" customFormat="1">
      <c r="A10" s="85" t="s">
        <v>366</v>
      </c>
      <c r="B10" s="86" t="s">
        <v>150</v>
      </c>
      <c r="C10" s="86" t="s">
        <v>152</v>
      </c>
      <c r="D10" s="86" t="s">
        <v>347</v>
      </c>
      <c r="E10" s="86"/>
      <c r="F10" s="276">
        <f t="shared" si="0"/>
        <v>-356.5</v>
      </c>
      <c r="G10" s="112">
        <f t="shared" si="0"/>
        <v>810.67</v>
      </c>
      <c r="H10" s="112">
        <f t="shared" si="0"/>
        <v>454.17</v>
      </c>
      <c r="I10" s="257">
        <f t="shared" si="1"/>
        <v>454.17</v>
      </c>
    </row>
    <row r="11" spans="1:10" s="31" customFormat="1" ht="25.5">
      <c r="A11" s="85" t="s">
        <v>376</v>
      </c>
      <c r="B11" s="86" t="s">
        <v>150</v>
      </c>
      <c r="C11" s="86" t="s">
        <v>152</v>
      </c>
      <c r="D11" s="86" t="s">
        <v>348</v>
      </c>
      <c r="E11" s="86"/>
      <c r="F11" s="276">
        <f>F13+F14</f>
        <v>-356.5</v>
      </c>
      <c r="G11" s="112">
        <f>G13+G14</f>
        <v>810.67</v>
      </c>
      <c r="H11" s="112">
        <f>H13+H14</f>
        <v>454.17</v>
      </c>
      <c r="I11" s="257">
        <f t="shared" si="1"/>
        <v>454.17</v>
      </c>
    </row>
    <row r="12" spans="1:10" s="31" customFormat="1" ht="25.5">
      <c r="A12" s="85" t="s">
        <v>276</v>
      </c>
      <c r="B12" s="86" t="s">
        <v>150</v>
      </c>
      <c r="C12" s="86" t="s">
        <v>152</v>
      </c>
      <c r="D12" s="86" t="s">
        <v>346</v>
      </c>
      <c r="E12" s="86"/>
      <c r="F12" s="276">
        <f>F13+F14</f>
        <v>-356.5</v>
      </c>
      <c r="G12" s="112">
        <f>G13+G14</f>
        <v>810.67</v>
      </c>
      <c r="H12" s="112">
        <f>H13+H14</f>
        <v>454.17</v>
      </c>
      <c r="I12" s="257">
        <f t="shared" si="1"/>
        <v>454.17</v>
      </c>
    </row>
    <row r="13" spans="1:10" s="31" customFormat="1" ht="25.5">
      <c r="A13" s="85" t="s">
        <v>250</v>
      </c>
      <c r="B13" s="86" t="s">
        <v>150</v>
      </c>
      <c r="C13" s="86" t="s">
        <v>152</v>
      </c>
      <c r="D13" s="86" t="s">
        <v>346</v>
      </c>
      <c r="E13" s="86" t="s">
        <v>154</v>
      </c>
      <c r="F13" s="276">
        <f>I13-G13</f>
        <v>-273.45999999999998</v>
      </c>
      <c r="G13" s="112">
        <v>622.63</v>
      </c>
      <c r="H13" s="112">
        <v>349.17</v>
      </c>
      <c r="I13" s="257">
        <f t="shared" si="1"/>
        <v>349.17</v>
      </c>
      <c r="J13" s="30"/>
    </row>
    <row r="14" spans="1:10" s="31" customFormat="1">
      <c r="A14" s="85" t="s">
        <v>251</v>
      </c>
      <c r="B14" s="86" t="s">
        <v>150</v>
      </c>
      <c r="C14" s="86" t="s">
        <v>152</v>
      </c>
      <c r="D14" s="86" t="s">
        <v>346</v>
      </c>
      <c r="E14" s="86" t="s">
        <v>247</v>
      </c>
      <c r="F14" s="276">
        <f>H14-G14</f>
        <v>-83.039999999999992</v>
      </c>
      <c r="G14" s="112">
        <v>188.04</v>
      </c>
      <c r="H14" s="112">
        <v>105</v>
      </c>
      <c r="I14" s="257">
        <f t="shared" si="1"/>
        <v>105</v>
      </c>
      <c r="J14" s="30"/>
    </row>
    <row r="15" spans="1:10" s="58" customFormat="1" ht="39.75" customHeight="1">
      <c r="A15" s="116" t="s">
        <v>398</v>
      </c>
      <c r="B15" s="117" t="s">
        <v>150</v>
      </c>
      <c r="C15" s="117" t="s">
        <v>156</v>
      </c>
      <c r="D15" s="118"/>
      <c r="E15" s="87"/>
      <c r="F15" s="276">
        <f>F16</f>
        <v>-280.20999999999998</v>
      </c>
      <c r="G15" s="112"/>
      <c r="H15" s="112">
        <f>H17</f>
        <v>1286.0700000000002</v>
      </c>
      <c r="I15" s="257">
        <f>I17</f>
        <v>1286.0700000000002</v>
      </c>
    </row>
    <row r="16" spans="1:10" s="58" customFormat="1" ht="25.5">
      <c r="A16" s="116" t="s">
        <v>395</v>
      </c>
      <c r="B16" s="117" t="s">
        <v>150</v>
      </c>
      <c r="C16" s="117" t="s">
        <v>156</v>
      </c>
      <c r="D16" s="118" t="s">
        <v>386</v>
      </c>
      <c r="E16" s="87"/>
      <c r="F16" s="276">
        <f>F17</f>
        <v>-280.20999999999998</v>
      </c>
      <c r="G16" s="112"/>
      <c r="H16" s="112">
        <f>H17</f>
        <v>1286.0700000000002</v>
      </c>
      <c r="I16" s="257">
        <f>I17</f>
        <v>1286.0700000000002</v>
      </c>
    </row>
    <row r="17" spans="1:9" s="58" customFormat="1" ht="38.25">
      <c r="A17" s="116" t="s">
        <v>396</v>
      </c>
      <c r="B17" s="117" t="s">
        <v>150</v>
      </c>
      <c r="C17" s="117" t="s">
        <v>156</v>
      </c>
      <c r="D17" s="118" t="s">
        <v>349</v>
      </c>
      <c r="E17" s="87"/>
      <c r="F17" s="276">
        <f>F18</f>
        <v>-280.20999999999998</v>
      </c>
      <c r="G17" s="112"/>
      <c r="H17" s="112">
        <f>H18</f>
        <v>1286.0700000000002</v>
      </c>
      <c r="I17" s="112">
        <f>I18</f>
        <v>1286.0700000000002</v>
      </c>
    </row>
    <row r="18" spans="1:9" s="58" customFormat="1" ht="25.5">
      <c r="A18" s="116" t="s">
        <v>278</v>
      </c>
      <c r="B18" s="117" t="s">
        <v>150</v>
      </c>
      <c r="C18" s="117" t="s">
        <v>156</v>
      </c>
      <c r="D18" s="118" t="s">
        <v>350</v>
      </c>
      <c r="E18" s="87"/>
      <c r="F18" s="276">
        <f>F19+F20</f>
        <v>-280.20999999999998</v>
      </c>
      <c r="G18" s="112"/>
      <c r="H18" s="112">
        <f>H19+H20</f>
        <v>1286.0700000000002</v>
      </c>
      <c r="I18" s="257">
        <f>I19+I20</f>
        <v>1286.0700000000002</v>
      </c>
    </row>
    <row r="19" spans="1:9" s="58" customFormat="1" ht="25.5">
      <c r="A19" s="116" t="s">
        <v>250</v>
      </c>
      <c r="B19" s="117" t="s">
        <v>150</v>
      </c>
      <c r="C19" s="117" t="s">
        <v>156</v>
      </c>
      <c r="D19" s="118" t="s">
        <v>351</v>
      </c>
      <c r="E19" s="87" t="s">
        <v>154</v>
      </c>
      <c r="F19" s="276">
        <f>H19-G19</f>
        <v>-214.90999999999997</v>
      </c>
      <c r="G19" s="112">
        <v>1202.98</v>
      </c>
      <c r="H19" s="112">
        <v>988.07</v>
      </c>
      <c r="I19" s="257">
        <f t="shared" si="1"/>
        <v>988.07</v>
      </c>
    </row>
    <row r="20" spans="1:9" s="58" customFormat="1" ht="38.25">
      <c r="A20" s="116" t="s">
        <v>252</v>
      </c>
      <c r="B20" s="117" t="s">
        <v>150</v>
      </c>
      <c r="C20" s="117" t="s">
        <v>156</v>
      </c>
      <c r="D20" s="118" t="s">
        <v>351</v>
      </c>
      <c r="E20" s="87" t="s">
        <v>247</v>
      </c>
      <c r="F20" s="276">
        <f>H20-G20</f>
        <v>-65.300000000000011</v>
      </c>
      <c r="G20" s="112">
        <v>363.3</v>
      </c>
      <c r="H20" s="112">
        <v>298</v>
      </c>
      <c r="I20" s="257">
        <f t="shared" si="1"/>
        <v>298</v>
      </c>
    </row>
    <row r="21" spans="1:9">
      <c r="A21" s="115" t="s">
        <v>59</v>
      </c>
      <c r="B21" s="86" t="s">
        <v>150</v>
      </c>
      <c r="C21" s="86"/>
      <c r="D21" s="86"/>
      <c r="E21" s="86"/>
      <c r="F21" s="276">
        <f t="shared" ref="F21:F26" si="2">F22</f>
        <v>0</v>
      </c>
      <c r="G21" s="112">
        <f>G23</f>
        <v>9</v>
      </c>
      <c r="H21" s="112">
        <f>H23</f>
        <v>9</v>
      </c>
      <c r="I21" s="257">
        <f t="shared" si="1"/>
        <v>9</v>
      </c>
    </row>
    <row r="22" spans="1:9" ht="25.5">
      <c r="A22" s="115" t="s">
        <v>395</v>
      </c>
      <c r="B22" s="86" t="s">
        <v>150</v>
      </c>
      <c r="C22" s="86" t="s">
        <v>162</v>
      </c>
      <c r="D22" s="86" t="s">
        <v>386</v>
      </c>
      <c r="E22" s="86"/>
      <c r="F22" s="276">
        <f t="shared" si="2"/>
        <v>0</v>
      </c>
      <c r="G22" s="112"/>
      <c r="H22" s="112">
        <f>H21</f>
        <v>9</v>
      </c>
      <c r="I22" s="257">
        <f t="shared" si="1"/>
        <v>9</v>
      </c>
    </row>
    <row r="23" spans="1:9" ht="25.5">
      <c r="A23" s="115" t="s">
        <v>381</v>
      </c>
      <c r="B23" s="86" t="s">
        <v>150</v>
      </c>
      <c r="C23" s="86" t="s">
        <v>162</v>
      </c>
      <c r="D23" s="86" t="s">
        <v>352</v>
      </c>
      <c r="E23" s="86"/>
      <c r="F23" s="276">
        <f t="shared" si="2"/>
        <v>0</v>
      </c>
      <c r="G23" s="112">
        <f>G27</f>
        <v>9</v>
      </c>
      <c r="H23" s="112">
        <f>H27</f>
        <v>9</v>
      </c>
      <c r="I23" s="257">
        <f t="shared" si="1"/>
        <v>9</v>
      </c>
    </row>
    <row r="24" spans="1:9" ht="25.5">
      <c r="A24" s="263" t="s">
        <v>383</v>
      </c>
      <c r="B24" s="86" t="s">
        <v>150</v>
      </c>
      <c r="C24" s="86" t="s">
        <v>162</v>
      </c>
      <c r="D24" s="86" t="s">
        <v>352</v>
      </c>
      <c r="E24" s="86"/>
      <c r="F24" s="276">
        <f t="shared" si="2"/>
        <v>0</v>
      </c>
      <c r="G24" s="112"/>
      <c r="H24" s="112">
        <f>H23</f>
        <v>9</v>
      </c>
      <c r="I24" s="257">
        <f>H24</f>
        <v>9</v>
      </c>
    </row>
    <row r="25" spans="1:9" ht="15.75" customHeight="1">
      <c r="A25" s="263" t="s">
        <v>384</v>
      </c>
      <c r="B25" s="86" t="s">
        <v>150</v>
      </c>
      <c r="C25" s="86" t="s">
        <v>162</v>
      </c>
      <c r="D25" s="86" t="s">
        <v>385</v>
      </c>
      <c r="E25" s="86"/>
      <c r="F25" s="276">
        <f t="shared" si="2"/>
        <v>0</v>
      </c>
      <c r="G25" s="112"/>
      <c r="H25" s="112">
        <f>H24</f>
        <v>9</v>
      </c>
      <c r="I25" s="257">
        <f>I24</f>
        <v>9</v>
      </c>
    </row>
    <row r="26" spans="1:9" ht="27" customHeight="1">
      <c r="A26" s="263" t="s">
        <v>369</v>
      </c>
      <c r="B26" s="86" t="s">
        <v>150</v>
      </c>
      <c r="C26" s="86" t="s">
        <v>162</v>
      </c>
      <c r="D26" s="86" t="s">
        <v>353</v>
      </c>
      <c r="E26" s="86"/>
      <c r="F26" s="276">
        <f t="shared" si="2"/>
        <v>0</v>
      </c>
      <c r="G26" s="112"/>
      <c r="H26" s="112">
        <f>H25</f>
        <v>9</v>
      </c>
      <c r="I26" s="257">
        <f>I25</f>
        <v>9</v>
      </c>
    </row>
    <row r="27" spans="1:9">
      <c r="A27" s="122" t="s">
        <v>370</v>
      </c>
      <c r="B27" s="86" t="s">
        <v>150</v>
      </c>
      <c r="C27" s="86" t="s">
        <v>162</v>
      </c>
      <c r="D27" s="86" t="s">
        <v>353</v>
      </c>
      <c r="E27" s="81" t="s">
        <v>354</v>
      </c>
      <c r="F27" s="276">
        <f>H27-G27</f>
        <v>0</v>
      </c>
      <c r="G27" s="112">
        <v>9</v>
      </c>
      <c r="H27" s="112">
        <v>9</v>
      </c>
      <c r="I27" s="257">
        <f t="shared" si="1"/>
        <v>9</v>
      </c>
    </row>
    <row r="28" spans="1:9">
      <c r="A28" s="85" t="s">
        <v>336</v>
      </c>
      <c r="B28" s="86" t="s">
        <v>150</v>
      </c>
      <c r="C28" s="86" t="s">
        <v>335</v>
      </c>
      <c r="D28" s="86"/>
      <c r="E28" s="86"/>
      <c r="F28" s="276">
        <f>F29</f>
        <v>210.59</v>
      </c>
      <c r="G28" s="112" t="e">
        <f>G30</f>
        <v>#REF!</v>
      </c>
      <c r="H28" s="112">
        <f>H30</f>
        <v>342.35</v>
      </c>
      <c r="I28" s="257">
        <f>I30</f>
        <v>343.35</v>
      </c>
    </row>
    <row r="29" spans="1:9" ht="25.5">
      <c r="A29" s="85" t="s">
        <v>395</v>
      </c>
      <c r="B29" s="86" t="s">
        <v>150</v>
      </c>
      <c r="C29" s="86" t="s">
        <v>335</v>
      </c>
      <c r="D29" s="86" t="s">
        <v>379</v>
      </c>
      <c r="E29" s="86"/>
      <c r="F29" s="276">
        <f>F30</f>
        <v>210.59</v>
      </c>
      <c r="G29" s="112"/>
      <c r="H29" s="112">
        <f>H30</f>
        <v>342.35</v>
      </c>
      <c r="I29" s="257">
        <f>I30</f>
        <v>343.35</v>
      </c>
    </row>
    <row r="30" spans="1:9" ht="38.25">
      <c r="A30" s="85" t="s">
        <v>396</v>
      </c>
      <c r="B30" s="86" t="s">
        <v>150</v>
      </c>
      <c r="C30" s="86" t="s">
        <v>335</v>
      </c>
      <c r="D30" s="86" t="s">
        <v>349</v>
      </c>
      <c r="E30" s="86"/>
      <c r="F30" s="276">
        <f>F31</f>
        <v>210.59</v>
      </c>
      <c r="G30" s="112" t="e">
        <f t="shared" ref="G30:I30" si="3">G31</f>
        <v>#REF!</v>
      </c>
      <c r="H30" s="112">
        <f t="shared" si="3"/>
        <v>342.35</v>
      </c>
      <c r="I30" s="257">
        <f t="shared" si="3"/>
        <v>343.35</v>
      </c>
    </row>
    <row r="31" spans="1:9" ht="51">
      <c r="A31" s="85" t="s">
        <v>277</v>
      </c>
      <c r="B31" s="86" t="s">
        <v>150</v>
      </c>
      <c r="C31" s="86" t="s">
        <v>335</v>
      </c>
      <c r="D31" s="86" t="s">
        <v>349</v>
      </c>
      <c r="E31" s="86"/>
      <c r="F31" s="276">
        <f>F32</f>
        <v>210.59</v>
      </c>
      <c r="G31" s="112" t="e">
        <f>G32+#REF!</f>
        <v>#REF!</v>
      </c>
      <c r="H31" s="112">
        <f>H32</f>
        <v>342.35</v>
      </c>
      <c r="I31" s="112">
        <f>I32</f>
        <v>343.35</v>
      </c>
    </row>
    <row r="32" spans="1:9" ht="25.5">
      <c r="A32" s="120" t="s">
        <v>278</v>
      </c>
      <c r="B32" s="86" t="s">
        <v>150</v>
      </c>
      <c r="C32" s="86" t="s">
        <v>335</v>
      </c>
      <c r="D32" s="86" t="s">
        <v>351</v>
      </c>
      <c r="E32" s="86"/>
      <c r="F32" s="276">
        <f>F33+F34</f>
        <v>210.59</v>
      </c>
      <c r="G32" s="112">
        <f>G33+G34</f>
        <v>131.76</v>
      </c>
      <c r="H32" s="112">
        <f>H33+H34</f>
        <v>342.35</v>
      </c>
      <c r="I32" s="257">
        <f>I33+I34</f>
        <v>343.35</v>
      </c>
    </row>
    <row r="33" spans="1:9" ht="25.5" customHeight="1">
      <c r="A33" s="120" t="s">
        <v>250</v>
      </c>
      <c r="B33" s="86" t="s">
        <v>150</v>
      </c>
      <c r="C33" s="86" t="s">
        <v>335</v>
      </c>
      <c r="D33" s="86" t="s">
        <v>351</v>
      </c>
      <c r="E33" s="121" t="s">
        <v>163</v>
      </c>
      <c r="F33" s="276">
        <f>H33-G33</f>
        <v>181.99</v>
      </c>
      <c r="G33" s="112">
        <v>81.36</v>
      </c>
      <c r="H33" s="112">
        <v>263.35000000000002</v>
      </c>
      <c r="I33" s="257">
        <v>264.35000000000002</v>
      </c>
    </row>
    <row r="34" spans="1:9" ht="38.25">
      <c r="A34" s="120" t="s">
        <v>260</v>
      </c>
      <c r="B34" s="86" t="s">
        <v>150</v>
      </c>
      <c r="C34" s="86" t="s">
        <v>335</v>
      </c>
      <c r="D34" s="86" t="s">
        <v>351</v>
      </c>
      <c r="E34" s="121" t="s">
        <v>249</v>
      </c>
      <c r="F34" s="276">
        <f>H34-G34</f>
        <v>28.6</v>
      </c>
      <c r="G34" s="112">
        <v>50.4</v>
      </c>
      <c r="H34" s="112">
        <v>79</v>
      </c>
      <c r="I34" s="257">
        <v>79</v>
      </c>
    </row>
    <row r="35" spans="1:9">
      <c r="A35" s="115" t="s">
        <v>168</v>
      </c>
      <c r="B35" s="86" t="s">
        <v>152</v>
      </c>
      <c r="C35" s="86"/>
      <c r="D35" s="86"/>
      <c r="E35" s="86"/>
      <c r="F35" s="276">
        <f t="shared" ref="F35:I36" si="4">F36</f>
        <v>-4.6999999999999957</v>
      </c>
      <c r="G35" s="112" t="e">
        <f t="shared" si="4"/>
        <v>#REF!</v>
      </c>
      <c r="H35" s="195">
        <f t="shared" si="4"/>
        <v>217.6</v>
      </c>
      <c r="I35" s="257">
        <f t="shared" si="4"/>
        <v>225.6</v>
      </c>
    </row>
    <row r="36" spans="1:9">
      <c r="A36" s="115" t="s">
        <v>72</v>
      </c>
      <c r="B36" s="86" t="s">
        <v>152</v>
      </c>
      <c r="C36" s="86" t="s">
        <v>155</v>
      </c>
      <c r="D36" s="86"/>
      <c r="E36" s="86"/>
      <c r="F36" s="276">
        <f t="shared" si="4"/>
        <v>-4.6999999999999957</v>
      </c>
      <c r="G36" s="112" t="e">
        <f t="shared" si="4"/>
        <v>#REF!</v>
      </c>
      <c r="H36" s="112">
        <f t="shared" si="4"/>
        <v>217.6</v>
      </c>
      <c r="I36" s="257">
        <f t="shared" si="4"/>
        <v>225.6</v>
      </c>
    </row>
    <row r="37" spans="1:9" ht="77.25" customHeight="1">
      <c r="A37" s="122" t="s">
        <v>279</v>
      </c>
      <c r="B37" s="86" t="s">
        <v>152</v>
      </c>
      <c r="C37" s="86" t="s">
        <v>155</v>
      </c>
      <c r="D37" s="86" t="s">
        <v>355</v>
      </c>
      <c r="E37" s="86"/>
      <c r="F37" s="276">
        <f>F38+F39</f>
        <v>-4.6999999999999957</v>
      </c>
      <c r="G37" s="112" t="e">
        <f>G38+G39+#REF!</f>
        <v>#REF!</v>
      </c>
      <c r="H37" s="300">
        <f>H38+H39</f>
        <v>217.6</v>
      </c>
      <c r="I37" s="301">
        <f>I38+I39</f>
        <v>225.6</v>
      </c>
    </row>
    <row r="38" spans="1:9" ht="25.5">
      <c r="A38" s="120" t="s">
        <v>250</v>
      </c>
      <c r="B38" s="86" t="s">
        <v>152</v>
      </c>
      <c r="C38" s="86" t="s">
        <v>155</v>
      </c>
      <c r="D38" s="86" t="s">
        <v>355</v>
      </c>
      <c r="E38" s="121" t="s">
        <v>154</v>
      </c>
      <c r="F38" s="276">
        <f>H38-G38</f>
        <v>-2.5999999999999943</v>
      </c>
      <c r="G38" s="112">
        <v>170.2</v>
      </c>
      <c r="H38" s="112">
        <v>167.6</v>
      </c>
      <c r="I38" s="257">
        <v>174.6</v>
      </c>
    </row>
    <row r="39" spans="1:9" ht="38.25">
      <c r="A39" s="120" t="s">
        <v>252</v>
      </c>
      <c r="B39" s="86" t="s">
        <v>152</v>
      </c>
      <c r="C39" s="86" t="s">
        <v>155</v>
      </c>
      <c r="D39" s="86" t="s">
        <v>355</v>
      </c>
      <c r="E39" s="121" t="s">
        <v>247</v>
      </c>
      <c r="F39" s="276">
        <f>H39-G39</f>
        <v>-2.1000000000000014</v>
      </c>
      <c r="G39" s="112">
        <v>52.1</v>
      </c>
      <c r="H39" s="112">
        <v>50</v>
      </c>
      <c r="I39" s="257">
        <v>51</v>
      </c>
    </row>
    <row r="40" spans="1:9" ht="25.5">
      <c r="A40" s="115" t="s">
        <v>283</v>
      </c>
      <c r="B40" s="86" t="s">
        <v>155</v>
      </c>
      <c r="C40" s="86"/>
      <c r="D40" s="86"/>
      <c r="E40" s="86"/>
      <c r="F40" s="255">
        <f ca="1">F41</f>
        <v>0</v>
      </c>
      <c r="G40" s="255">
        <f t="shared" ref="G40:G45" ca="1" si="5">I40-F40</f>
        <v>15.4</v>
      </c>
      <c r="H40" s="195">
        <v>15.4</v>
      </c>
      <c r="I40" s="257">
        <f t="shared" si="1"/>
        <v>15.4</v>
      </c>
    </row>
    <row r="41" spans="1:9" ht="38.25">
      <c r="A41" s="115" t="s">
        <v>121</v>
      </c>
      <c r="B41" s="86" t="s">
        <v>155</v>
      </c>
      <c r="C41" s="86" t="s">
        <v>343</v>
      </c>
      <c r="D41" s="86"/>
      <c r="E41" s="86"/>
      <c r="F41" s="255">
        <f ca="1">F44</f>
        <v>0</v>
      </c>
      <c r="G41" s="255">
        <f t="shared" ca="1" si="5"/>
        <v>12</v>
      </c>
      <c r="H41" s="195">
        <f>H44</f>
        <v>12</v>
      </c>
      <c r="I41" s="257">
        <f t="shared" si="1"/>
        <v>12</v>
      </c>
    </row>
    <row r="42" spans="1:9" ht="25.5">
      <c r="A42" s="115" t="s">
        <v>395</v>
      </c>
      <c r="B42" s="86" t="s">
        <v>155</v>
      </c>
      <c r="C42" s="86" t="s">
        <v>343</v>
      </c>
      <c r="D42" s="86" t="s">
        <v>379</v>
      </c>
      <c r="E42" s="86"/>
      <c r="F42" s="255">
        <f ca="1">F44</f>
        <v>0</v>
      </c>
      <c r="G42" s="255"/>
      <c r="H42" s="195">
        <f>H41</f>
        <v>12</v>
      </c>
      <c r="I42" s="257">
        <f>I41</f>
        <v>12</v>
      </c>
    </row>
    <row r="43" spans="1:9" ht="25.5">
      <c r="A43" s="115" t="s">
        <v>371</v>
      </c>
      <c r="B43" s="86" t="s">
        <v>155</v>
      </c>
      <c r="C43" s="86" t="s">
        <v>343</v>
      </c>
      <c r="D43" s="86" t="s">
        <v>399</v>
      </c>
      <c r="E43" s="86"/>
      <c r="F43" s="255">
        <f ca="1">F44</f>
        <v>0</v>
      </c>
      <c r="G43" s="255"/>
      <c r="H43" s="195">
        <f>H42</f>
        <v>12</v>
      </c>
      <c r="I43" s="257">
        <f>I42</f>
        <v>12</v>
      </c>
    </row>
    <row r="44" spans="1:9" ht="38.25">
      <c r="A44" s="119" t="s">
        <v>344</v>
      </c>
      <c r="B44" s="86" t="s">
        <v>155</v>
      </c>
      <c r="C44" s="86" t="s">
        <v>343</v>
      </c>
      <c r="D44" s="86" t="s">
        <v>356</v>
      </c>
      <c r="E44" s="86"/>
      <c r="F44" s="255">
        <f ca="1">F45</f>
        <v>0</v>
      </c>
      <c r="G44" s="255">
        <f t="shared" ca="1" si="5"/>
        <v>12</v>
      </c>
      <c r="H44" s="195">
        <f>H45</f>
        <v>12</v>
      </c>
      <c r="I44" s="257">
        <f t="shared" si="1"/>
        <v>12</v>
      </c>
    </row>
    <row r="45" spans="1:9" ht="25.5">
      <c r="A45" s="119" t="s">
        <v>164</v>
      </c>
      <c r="B45" s="86" t="s">
        <v>155</v>
      </c>
      <c r="C45" s="86" t="s">
        <v>343</v>
      </c>
      <c r="D45" s="86" t="s">
        <v>356</v>
      </c>
      <c r="E45" s="86" t="s">
        <v>158</v>
      </c>
      <c r="F45" s="255">
        <f ca="1">H45-G45</f>
        <v>0</v>
      </c>
      <c r="G45" s="255">
        <f t="shared" ca="1" si="5"/>
        <v>12</v>
      </c>
      <c r="H45" s="195">
        <v>12</v>
      </c>
      <c r="I45" s="257">
        <f t="shared" si="1"/>
        <v>12</v>
      </c>
    </row>
    <row r="46" spans="1:9">
      <c r="A46" s="66" t="s">
        <v>283</v>
      </c>
      <c r="B46" s="86" t="s">
        <v>155</v>
      </c>
      <c r="C46" s="86"/>
      <c r="D46" s="86"/>
      <c r="E46" s="86"/>
      <c r="F46" s="276">
        <f>F48</f>
        <v>0</v>
      </c>
      <c r="G46" s="112">
        <f>G47</f>
        <v>1</v>
      </c>
      <c r="H46" s="112">
        <f>H47</f>
        <v>3.4</v>
      </c>
      <c r="I46" s="257">
        <f t="shared" si="1"/>
        <v>3.4</v>
      </c>
    </row>
    <row r="47" spans="1:9">
      <c r="A47" s="302" t="s">
        <v>284</v>
      </c>
      <c r="B47" s="86" t="s">
        <v>155</v>
      </c>
      <c r="C47" s="86" t="s">
        <v>285</v>
      </c>
      <c r="D47" s="86"/>
      <c r="E47" s="86"/>
      <c r="F47" s="276">
        <f t="shared" ref="F47:F52" si="6">F48</f>
        <v>0</v>
      </c>
      <c r="G47" s="112">
        <f>G52</f>
        <v>1</v>
      </c>
      <c r="H47" s="112">
        <f>H52</f>
        <v>3.4</v>
      </c>
      <c r="I47" s="257">
        <f t="shared" si="1"/>
        <v>3.4</v>
      </c>
    </row>
    <row r="48" spans="1:9" ht="25.5">
      <c r="A48" s="299" t="s">
        <v>284</v>
      </c>
      <c r="B48" s="86" t="s">
        <v>155</v>
      </c>
      <c r="C48" s="86" t="s">
        <v>285</v>
      </c>
      <c r="D48" s="86"/>
      <c r="E48" s="86"/>
      <c r="F48" s="276">
        <f t="shared" si="6"/>
        <v>0</v>
      </c>
      <c r="G48" s="112"/>
      <c r="H48" s="112">
        <v>3.4</v>
      </c>
      <c r="I48" s="257">
        <v>3.4</v>
      </c>
    </row>
    <row r="49" spans="1:9" ht="25.5">
      <c r="A49" s="298" t="s">
        <v>395</v>
      </c>
      <c r="B49" s="86" t="s">
        <v>155</v>
      </c>
      <c r="C49" s="86" t="s">
        <v>285</v>
      </c>
      <c r="D49" s="86" t="s">
        <v>386</v>
      </c>
      <c r="E49" s="86"/>
      <c r="F49" s="276">
        <f t="shared" si="6"/>
        <v>0</v>
      </c>
      <c r="G49" s="112"/>
      <c r="H49" s="112">
        <v>3.4</v>
      </c>
      <c r="I49" s="257">
        <f>I48</f>
        <v>3.4</v>
      </c>
    </row>
    <row r="50" spans="1:9" ht="25.5">
      <c r="A50" s="298" t="s">
        <v>373</v>
      </c>
      <c r="B50" s="86" t="s">
        <v>155</v>
      </c>
      <c r="C50" s="86" t="s">
        <v>285</v>
      </c>
      <c r="D50" s="86" t="s">
        <v>400</v>
      </c>
      <c r="E50" s="86"/>
      <c r="F50" s="276">
        <f t="shared" si="6"/>
        <v>0</v>
      </c>
      <c r="G50" s="112"/>
      <c r="H50" s="112">
        <v>3.4</v>
      </c>
      <c r="I50" s="257">
        <f>I49</f>
        <v>3.4</v>
      </c>
    </row>
    <row r="51" spans="1:9" ht="25.5">
      <c r="A51" s="298" t="s">
        <v>389</v>
      </c>
      <c r="B51" s="86" t="s">
        <v>155</v>
      </c>
      <c r="C51" s="86" t="s">
        <v>285</v>
      </c>
      <c r="D51" s="86" t="s">
        <v>372</v>
      </c>
      <c r="E51" s="86"/>
      <c r="F51" s="276">
        <f t="shared" si="6"/>
        <v>0</v>
      </c>
      <c r="G51" s="112"/>
      <c r="H51" s="112">
        <v>3.4</v>
      </c>
      <c r="I51" s="257">
        <f>I50</f>
        <v>3.4</v>
      </c>
    </row>
    <row r="52" spans="1:9" ht="25.5">
      <c r="A52" s="146" t="s">
        <v>374</v>
      </c>
      <c r="B52" s="86" t="s">
        <v>155</v>
      </c>
      <c r="C52" s="86" t="s">
        <v>285</v>
      </c>
      <c r="D52" s="86" t="s">
        <v>357</v>
      </c>
      <c r="E52" s="217"/>
      <c r="F52" s="276">
        <f t="shared" si="6"/>
        <v>0</v>
      </c>
      <c r="G52" s="112">
        <v>1</v>
      </c>
      <c r="H52" s="112">
        <f>H53</f>
        <v>3.4</v>
      </c>
      <c r="I52" s="257">
        <f t="shared" si="1"/>
        <v>3.4</v>
      </c>
    </row>
    <row r="53" spans="1:9" ht="25.5">
      <c r="A53" s="62" t="s">
        <v>286</v>
      </c>
      <c r="B53" s="86" t="s">
        <v>155</v>
      </c>
      <c r="C53" s="86" t="s">
        <v>285</v>
      </c>
      <c r="D53" s="86" t="s">
        <v>357</v>
      </c>
      <c r="E53" s="86" t="s">
        <v>158</v>
      </c>
      <c r="F53" s="276">
        <f>H53-G53</f>
        <v>0</v>
      </c>
      <c r="G53" s="112">
        <v>3.4</v>
      </c>
      <c r="H53" s="112">
        <v>3.4</v>
      </c>
      <c r="I53" s="257">
        <f t="shared" si="1"/>
        <v>3.4</v>
      </c>
    </row>
    <row r="54" spans="1:9">
      <c r="A54" s="236" t="s">
        <v>293</v>
      </c>
      <c r="B54" s="86" t="s">
        <v>294</v>
      </c>
      <c r="C54" s="86"/>
      <c r="D54" s="86"/>
      <c r="E54" s="86"/>
      <c r="F54" s="276">
        <f>F55</f>
        <v>-165.39999999999995</v>
      </c>
      <c r="G54" s="195" t="e">
        <f>G55</f>
        <v>#REF!</v>
      </c>
      <c r="H54" s="195">
        <f>H55</f>
        <v>447.35</v>
      </c>
      <c r="I54" s="257">
        <f t="shared" si="1"/>
        <v>447.35</v>
      </c>
    </row>
    <row r="55" spans="1:9">
      <c r="A55" s="115" t="s">
        <v>295</v>
      </c>
      <c r="B55" s="86" t="s">
        <v>294</v>
      </c>
      <c r="C55" s="86" t="s">
        <v>294</v>
      </c>
      <c r="D55" s="86"/>
      <c r="E55" s="86"/>
      <c r="F55" s="276">
        <f>F56</f>
        <v>-165.39999999999995</v>
      </c>
      <c r="G55" s="112" t="e">
        <f>#REF!</f>
        <v>#REF!</v>
      </c>
      <c r="H55" s="112">
        <f>H59</f>
        <v>447.35</v>
      </c>
      <c r="I55" s="257">
        <f t="shared" si="1"/>
        <v>447.35</v>
      </c>
    </row>
    <row r="56" spans="1:9" ht="25.5">
      <c r="A56" s="115" t="s">
        <v>395</v>
      </c>
      <c r="B56" s="86" t="s">
        <v>294</v>
      </c>
      <c r="C56" s="86" t="s">
        <v>294</v>
      </c>
      <c r="D56" s="86" t="s">
        <v>386</v>
      </c>
      <c r="E56" s="86"/>
      <c r="F56" s="276">
        <f>F57</f>
        <v>-165.39999999999995</v>
      </c>
      <c r="G56" s="112"/>
      <c r="H56" s="112">
        <f>H55</f>
        <v>447.35</v>
      </c>
      <c r="I56" s="257">
        <f>I57</f>
        <v>447.35</v>
      </c>
    </row>
    <row r="57" spans="1:9">
      <c r="A57" s="115" t="s">
        <v>392</v>
      </c>
      <c r="B57" s="86" t="s">
        <v>294</v>
      </c>
      <c r="C57" s="86" t="s">
        <v>294</v>
      </c>
      <c r="D57" s="86" t="s">
        <v>394</v>
      </c>
      <c r="E57" s="86"/>
      <c r="F57" s="276">
        <f>F58</f>
        <v>-165.39999999999995</v>
      </c>
      <c r="G57" s="112"/>
      <c r="H57" s="112">
        <f>H56</f>
        <v>447.35</v>
      </c>
      <c r="I57" s="257">
        <f>I59</f>
        <v>447.35</v>
      </c>
    </row>
    <row r="58" spans="1:9">
      <c r="A58" s="115" t="s">
        <v>393</v>
      </c>
      <c r="B58" s="86" t="s">
        <v>294</v>
      </c>
      <c r="C58" s="86" t="s">
        <v>294</v>
      </c>
      <c r="D58" s="86" t="s">
        <v>401</v>
      </c>
      <c r="E58" s="86"/>
      <c r="F58" s="276">
        <f>F59</f>
        <v>-165.39999999999995</v>
      </c>
      <c r="G58" s="112"/>
      <c r="H58" s="112">
        <f>H57</f>
        <v>447.35</v>
      </c>
      <c r="I58" s="257">
        <f>I57</f>
        <v>447.35</v>
      </c>
    </row>
    <row r="59" spans="1:9" ht="25.5">
      <c r="A59" s="119" t="s">
        <v>258</v>
      </c>
      <c r="B59" s="86" t="s">
        <v>294</v>
      </c>
      <c r="C59" s="86" t="s">
        <v>294</v>
      </c>
      <c r="D59" s="86" t="s">
        <v>359</v>
      </c>
      <c r="E59" s="86"/>
      <c r="F59" s="276">
        <f>F60</f>
        <v>-165.39999999999995</v>
      </c>
      <c r="G59" s="112" t="e">
        <f>G60+#REF!</f>
        <v>#REF!</v>
      </c>
      <c r="H59" s="112">
        <f>H60</f>
        <v>447.35</v>
      </c>
      <c r="I59" s="257">
        <f t="shared" si="1"/>
        <v>447.35</v>
      </c>
    </row>
    <row r="60" spans="1:9" ht="25.5">
      <c r="A60" s="120" t="s">
        <v>259</v>
      </c>
      <c r="B60" s="86" t="s">
        <v>294</v>
      </c>
      <c r="C60" s="86" t="s">
        <v>294</v>
      </c>
      <c r="D60" s="86" t="s">
        <v>360</v>
      </c>
      <c r="E60" s="86"/>
      <c r="F60" s="276">
        <f>F61+F62</f>
        <v>-165.39999999999995</v>
      </c>
      <c r="G60" s="112">
        <f>G61+G62</f>
        <v>612.75</v>
      </c>
      <c r="H60" s="112">
        <f>H61+H62</f>
        <v>447.35</v>
      </c>
      <c r="I60" s="257">
        <f t="shared" si="1"/>
        <v>447.35</v>
      </c>
    </row>
    <row r="61" spans="1:9">
      <c r="A61" s="120" t="s">
        <v>248</v>
      </c>
      <c r="B61" s="86" t="s">
        <v>294</v>
      </c>
      <c r="C61" s="86" t="s">
        <v>294</v>
      </c>
      <c r="D61" s="86" t="s">
        <v>360</v>
      </c>
      <c r="E61" s="121" t="s">
        <v>163</v>
      </c>
      <c r="F61" s="276">
        <f>H61-G61</f>
        <v>-107.72999999999996</v>
      </c>
      <c r="G61" s="112">
        <v>451.08</v>
      </c>
      <c r="H61" s="112">
        <v>343.35</v>
      </c>
      <c r="I61" s="257">
        <f t="shared" si="1"/>
        <v>343.35</v>
      </c>
    </row>
    <row r="62" spans="1:9" ht="38.25">
      <c r="A62" s="120" t="s">
        <v>260</v>
      </c>
      <c r="B62" s="86" t="s">
        <v>294</v>
      </c>
      <c r="C62" s="86" t="s">
        <v>294</v>
      </c>
      <c r="D62" s="86" t="s">
        <v>360</v>
      </c>
      <c r="E62" s="121" t="s">
        <v>249</v>
      </c>
      <c r="F62" s="276">
        <f>H62-G62</f>
        <v>-57.669999999999987</v>
      </c>
      <c r="G62" s="112">
        <v>161.66999999999999</v>
      </c>
      <c r="H62" s="112">
        <v>104</v>
      </c>
      <c r="I62" s="257">
        <f t="shared" si="1"/>
        <v>104</v>
      </c>
    </row>
    <row r="63" spans="1:9">
      <c r="A63" s="236" t="s">
        <v>298</v>
      </c>
      <c r="B63" s="86" t="s">
        <v>162</v>
      </c>
      <c r="C63" s="86"/>
      <c r="D63" s="86"/>
      <c r="E63" s="86"/>
      <c r="F63" s="195">
        <f t="shared" ref="F63" si="7">+F64</f>
        <v>266.63</v>
      </c>
      <c r="G63" s="255">
        <f t="shared" ref="G63:G68" si="8">I63-F63</f>
        <v>313.59000000000003</v>
      </c>
      <c r="H63" s="195">
        <f>+H64</f>
        <v>662.76</v>
      </c>
      <c r="I63" s="257">
        <f>I64</f>
        <v>580.22</v>
      </c>
    </row>
    <row r="64" spans="1:9" ht="14.25" customHeight="1">
      <c r="A64" s="115" t="s">
        <v>300</v>
      </c>
      <c r="B64" s="86" t="s">
        <v>162</v>
      </c>
      <c r="C64" s="86" t="s">
        <v>157</v>
      </c>
      <c r="D64" s="86"/>
      <c r="E64" s="86"/>
      <c r="F64" s="195">
        <f t="shared" ref="F64" si="9">F66</f>
        <v>266.63</v>
      </c>
      <c r="G64" s="255">
        <f t="shared" si="8"/>
        <v>313.59000000000003</v>
      </c>
      <c r="H64" s="195">
        <f>H66</f>
        <v>662.76</v>
      </c>
      <c r="I64" s="257">
        <f>I65</f>
        <v>580.22</v>
      </c>
    </row>
    <row r="65" spans="1:9" ht="54.75" customHeight="1">
      <c r="A65" s="85" t="s">
        <v>377</v>
      </c>
      <c r="B65" s="86" t="s">
        <v>162</v>
      </c>
      <c r="C65" s="86" t="s">
        <v>157</v>
      </c>
      <c r="D65" s="86"/>
      <c r="E65" s="86"/>
      <c r="F65" s="195">
        <f t="shared" ref="F65:F67" si="10">F66</f>
        <v>266.63</v>
      </c>
      <c r="G65" s="255">
        <f t="shared" si="8"/>
        <v>313.59000000000003</v>
      </c>
      <c r="H65" s="195">
        <f>H66</f>
        <v>662.76</v>
      </c>
      <c r="I65" s="257">
        <f>I66</f>
        <v>580.22</v>
      </c>
    </row>
    <row r="66" spans="1:9" ht="28.5" customHeight="1">
      <c r="A66" s="85" t="s">
        <v>301</v>
      </c>
      <c r="B66" s="86" t="s">
        <v>162</v>
      </c>
      <c r="C66" s="86" t="s">
        <v>157</v>
      </c>
      <c r="D66" s="86" t="s">
        <v>361</v>
      </c>
      <c r="E66" s="86"/>
      <c r="F66" s="195">
        <f t="shared" si="10"/>
        <v>266.63</v>
      </c>
      <c r="G66" s="255">
        <f t="shared" si="8"/>
        <v>313.59000000000003</v>
      </c>
      <c r="H66" s="195">
        <f>H67</f>
        <v>662.76</v>
      </c>
      <c r="I66" s="257">
        <f>I67</f>
        <v>580.22</v>
      </c>
    </row>
    <row r="67" spans="1:9" ht="25.5">
      <c r="A67" s="119" t="s">
        <v>302</v>
      </c>
      <c r="B67" s="86" t="s">
        <v>162</v>
      </c>
      <c r="C67" s="86" t="s">
        <v>157</v>
      </c>
      <c r="D67" s="86" t="s">
        <v>361</v>
      </c>
      <c r="E67" s="86"/>
      <c r="F67" s="195">
        <f t="shared" si="10"/>
        <v>266.63</v>
      </c>
      <c r="G67" s="255">
        <f t="shared" si="8"/>
        <v>313.59000000000003</v>
      </c>
      <c r="H67" s="195">
        <f>H68</f>
        <v>662.76</v>
      </c>
      <c r="I67" s="257">
        <f>I68</f>
        <v>580.22</v>
      </c>
    </row>
    <row r="68" spans="1:9" ht="25.5">
      <c r="A68" s="120" t="s">
        <v>303</v>
      </c>
      <c r="B68" s="86" t="s">
        <v>162</v>
      </c>
      <c r="C68" s="86" t="s">
        <v>157</v>
      </c>
      <c r="D68" s="86" t="s">
        <v>362</v>
      </c>
      <c r="E68" s="86"/>
      <c r="F68" s="195">
        <f t="shared" ref="F68" si="11">F69+F70</f>
        <v>266.63</v>
      </c>
      <c r="G68" s="255">
        <f t="shared" si="8"/>
        <v>313.59000000000003</v>
      </c>
      <c r="H68" s="195">
        <f>H69+H70</f>
        <v>662.76</v>
      </c>
      <c r="I68" s="257">
        <f>I69+I70</f>
        <v>580.22</v>
      </c>
    </row>
    <row r="69" spans="1:9">
      <c r="A69" s="120" t="s">
        <v>248</v>
      </c>
      <c r="B69" s="86" t="s">
        <v>162</v>
      </c>
      <c r="C69" s="86" t="s">
        <v>157</v>
      </c>
      <c r="D69" s="86" t="s">
        <v>363</v>
      </c>
      <c r="E69" s="121" t="s">
        <v>163</v>
      </c>
      <c r="F69" s="195">
        <f>H69-G69</f>
        <v>232.63</v>
      </c>
      <c r="G69" s="255">
        <v>277.13</v>
      </c>
      <c r="H69" s="195">
        <v>509.76</v>
      </c>
      <c r="I69" s="257">
        <v>446.22</v>
      </c>
    </row>
    <row r="70" spans="1:9" ht="38.25">
      <c r="A70" s="120" t="s">
        <v>260</v>
      </c>
      <c r="B70" s="86" t="s">
        <v>162</v>
      </c>
      <c r="C70" s="86" t="s">
        <v>157</v>
      </c>
      <c r="D70" s="86" t="s">
        <v>363</v>
      </c>
      <c r="E70" s="121" t="s">
        <v>249</v>
      </c>
      <c r="F70" s="195">
        <f>H70-G70</f>
        <v>34</v>
      </c>
      <c r="G70" s="255">
        <v>119</v>
      </c>
      <c r="H70" s="195">
        <v>153</v>
      </c>
      <c r="I70" s="257">
        <v>134</v>
      </c>
    </row>
    <row r="71" spans="1:9">
      <c r="A71" s="85" t="s">
        <v>166</v>
      </c>
      <c r="B71" s="86" t="s">
        <v>167</v>
      </c>
      <c r="C71" s="86" t="s">
        <v>167</v>
      </c>
      <c r="D71" s="86" t="s">
        <v>297</v>
      </c>
      <c r="E71" s="86" t="s">
        <v>153</v>
      </c>
      <c r="F71" s="276">
        <f>H71-G71</f>
        <v>-106.36</v>
      </c>
      <c r="G71" s="112">
        <v>188.85</v>
      </c>
      <c r="H71" s="112">
        <v>82.49</v>
      </c>
      <c r="I71" s="257">
        <v>165.03</v>
      </c>
    </row>
    <row r="72" spans="1:9">
      <c r="A72" s="85" t="s">
        <v>166</v>
      </c>
      <c r="B72" s="86"/>
      <c r="C72" s="86"/>
      <c r="D72" s="86"/>
      <c r="E72" s="86"/>
      <c r="F72" s="276"/>
      <c r="G72" s="112"/>
      <c r="H72" s="112"/>
      <c r="I72" s="257">
        <f t="shared" ref="I72" si="12">H72</f>
        <v>0</v>
      </c>
    </row>
    <row r="73" spans="1:9">
      <c r="A73" s="258" t="s">
        <v>37</v>
      </c>
      <c r="B73" s="258"/>
      <c r="C73" s="258"/>
      <c r="D73" s="258"/>
      <c r="E73" s="258"/>
      <c r="F73" s="276">
        <f>F8+F35+F71</f>
        <v>-256.96999999999997</v>
      </c>
      <c r="G73" s="112" t="e">
        <f>G8+G35+G46+#REF!+G54+#REF!+G71</f>
        <v>#REF!</v>
      </c>
      <c r="H73" s="112">
        <f>H63+H54+H40+H35+H28+H21+H15+H9+H71</f>
        <v>3517.19</v>
      </c>
      <c r="I73" s="112">
        <f>I63+I54+I40+I35+I28+I21+I15+I9+I71</f>
        <v>3526.1900000000005</v>
      </c>
    </row>
  </sheetData>
  <mergeCells count="2">
    <mergeCell ref="C1:I1"/>
    <mergeCell ref="A3:I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opLeftCell="A6" workbookViewId="0">
      <selection activeCell="B27" sqref="B27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69" customWidth="1"/>
    <col min="4" max="9" width="0" style="15" hidden="1" customWidth="1"/>
    <col min="10" max="256" width="9.140625" style="15"/>
    <col min="257" max="257" width="22.140625" style="15" customWidth="1"/>
    <col min="258" max="258" width="50.28515625" style="15" customWidth="1"/>
    <col min="259" max="259" width="20.7109375" style="15" customWidth="1"/>
    <col min="260" max="265" width="0" style="15" hidden="1" customWidth="1"/>
    <col min="266" max="512" width="9.140625" style="15"/>
    <col min="513" max="513" width="22.140625" style="15" customWidth="1"/>
    <col min="514" max="514" width="50.28515625" style="15" customWidth="1"/>
    <col min="515" max="515" width="20.7109375" style="15" customWidth="1"/>
    <col min="516" max="521" width="0" style="15" hidden="1" customWidth="1"/>
    <col min="522" max="768" width="9.140625" style="15"/>
    <col min="769" max="769" width="22.140625" style="15" customWidth="1"/>
    <col min="770" max="770" width="50.28515625" style="15" customWidth="1"/>
    <col min="771" max="771" width="20.7109375" style="15" customWidth="1"/>
    <col min="772" max="777" width="0" style="15" hidden="1" customWidth="1"/>
    <col min="778" max="1024" width="9.140625" style="15"/>
    <col min="1025" max="1025" width="22.140625" style="15" customWidth="1"/>
    <col min="1026" max="1026" width="50.28515625" style="15" customWidth="1"/>
    <col min="1027" max="1027" width="20.7109375" style="15" customWidth="1"/>
    <col min="1028" max="1033" width="0" style="15" hidden="1" customWidth="1"/>
    <col min="1034" max="1280" width="9.140625" style="15"/>
    <col min="1281" max="1281" width="22.140625" style="15" customWidth="1"/>
    <col min="1282" max="1282" width="50.28515625" style="15" customWidth="1"/>
    <col min="1283" max="1283" width="20.7109375" style="15" customWidth="1"/>
    <col min="1284" max="1289" width="0" style="15" hidden="1" customWidth="1"/>
    <col min="1290" max="1536" width="9.140625" style="15"/>
    <col min="1537" max="1537" width="22.140625" style="15" customWidth="1"/>
    <col min="1538" max="1538" width="50.28515625" style="15" customWidth="1"/>
    <col min="1539" max="1539" width="20.7109375" style="15" customWidth="1"/>
    <col min="1540" max="1545" width="0" style="15" hidden="1" customWidth="1"/>
    <col min="1546" max="1792" width="9.140625" style="15"/>
    <col min="1793" max="1793" width="22.140625" style="15" customWidth="1"/>
    <col min="1794" max="1794" width="50.28515625" style="15" customWidth="1"/>
    <col min="1795" max="1795" width="20.7109375" style="15" customWidth="1"/>
    <col min="1796" max="1801" width="0" style="15" hidden="1" customWidth="1"/>
    <col min="1802" max="2048" width="9.140625" style="15"/>
    <col min="2049" max="2049" width="22.140625" style="15" customWidth="1"/>
    <col min="2050" max="2050" width="50.28515625" style="15" customWidth="1"/>
    <col min="2051" max="2051" width="20.7109375" style="15" customWidth="1"/>
    <col min="2052" max="2057" width="0" style="15" hidden="1" customWidth="1"/>
    <col min="2058" max="2304" width="9.140625" style="15"/>
    <col min="2305" max="2305" width="22.140625" style="15" customWidth="1"/>
    <col min="2306" max="2306" width="50.28515625" style="15" customWidth="1"/>
    <col min="2307" max="2307" width="20.7109375" style="15" customWidth="1"/>
    <col min="2308" max="2313" width="0" style="15" hidden="1" customWidth="1"/>
    <col min="2314" max="2560" width="9.140625" style="15"/>
    <col min="2561" max="2561" width="22.140625" style="15" customWidth="1"/>
    <col min="2562" max="2562" width="50.28515625" style="15" customWidth="1"/>
    <col min="2563" max="2563" width="20.7109375" style="15" customWidth="1"/>
    <col min="2564" max="2569" width="0" style="15" hidden="1" customWidth="1"/>
    <col min="2570" max="2816" width="9.140625" style="15"/>
    <col min="2817" max="2817" width="22.140625" style="15" customWidth="1"/>
    <col min="2818" max="2818" width="50.28515625" style="15" customWidth="1"/>
    <col min="2819" max="2819" width="20.7109375" style="15" customWidth="1"/>
    <col min="2820" max="2825" width="0" style="15" hidden="1" customWidth="1"/>
    <col min="2826" max="3072" width="9.140625" style="15"/>
    <col min="3073" max="3073" width="22.140625" style="15" customWidth="1"/>
    <col min="3074" max="3074" width="50.28515625" style="15" customWidth="1"/>
    <col min="3075" max="3075" width="20.7109375" style="15" customWidth="1"/>
    <col min="3076" max="3081" width="0" style="15" hidden="1" customWidth="1"/>
    <col min="3082" max="3328" width="9.140625" style="15"/>
    <col min="3329" max="3329" width="22.140625" style="15" customWidth="1"/>
    <col min="3330" max="3330" width="50.28515625" style="15" customWidth="1"/>
    <col min="3331" max="3331" width="20.7109375" style="15" customWidth="1"/>
    <col min="3332" max="3337" width="0" style="15" hidden="1" customWidth="1"/>
    <col min="3338" max="3584" width="9.140625" style="15"/>
    <col min="3585" max="3585" width="22.140625" style="15" customWidth="1"/>
    <col min="3586" max="3586" width="50.28515625" style="15" customWidth="1"/>
    <col min="3587" max="3587" width="20.7109375" style="15" customWidth="1"/>
    <col min="3588" max="3593" width="0" style="15" hidden="1" customWidth="1"/>
    <col min="3594" max="3840" width="9.140625" style="15"/>
    <col min="3841" max="3841" width="22.140625" style="15" customWidth="1"/>
    <col min="3842" max="3842" width="50.28515625" style="15" customWidth="1"/>
    <col min="3843" max="3843" width="20.7109375" style="15" customWidth="1"/>
    <col min="3844" max="3849" width="0" style="15" hidden="1" customWidth="1"/>
    <col min="3850" max="4096" width="9.140625" style="15"/>
    <col min="4097" max="4097" width="22.140625" style="15" customWidth="1"/>
    <col min="4098" max="4098" width="50.28515625" style="15" customWidth="1"/>
    <col min="4099" max="4099" width="20.7109375" style="15" customWidth="1"/>
    <col min="4100" max="4105" width="0" style="15" hidden="1" customWidth="1"/>
    <col min="4106" max="4352" width="9.140625" style="15"/>
    <col min="4353" max="4353" width="22.140625" style="15" customWidth="1"/>
    <col min="4354" max="4354" width="50.28515625" style="15" customWidth="1"/>
    <col min="4355" max="4355" width="20.7109375" style="15" customWidth="1"/>
    <col min="4356" max="4361" width="0" style="15" hidden="1" customWidth="1"/>
    <col min="4362" max="4608" width="9.140625" style="15"/>
    <col min="4609" max="4609" width="22.140625" style="15" customWidth="1"/>
    <col min="4610" max="4610" width="50.28515625" style="15" customWidth="1"/>
    <col min="4611" max="4611" width="20.7109375" style="15" customWidth="1"/>
    <col min="4612" max="4617" width="0" style="15" hidden="1" customWidth="1"/>
    <col min="4618" max="4864" width="9.140625" style="15"/>
    <col min="4865" max="4865" width="22.140625" style="15" customWidth="1"/>
    <col min="4866" max="4866" width="50.28515625" style="15" customWidth="1"/>
    <col min="4867" max="4867" width="20.7109375" style="15" customWidth="1"/>
    <col min="4868" max="4873" width="0" style="15" hidden="1" customWidth="1"/>
    <col min="4874" max="5120" width="9.140625" style="15"/>
    <col min="5121" max="5121" width="22.140625" style="15" customWidth="1"/>
    <col min="5122" max="5122" width="50.28515625" style="15" customWidth="1"/>
    <col min="5123" max="5123" width="20.7109375" style="15" customWidth="1"/>
    <col min="5124" max="5129" width="0" style="15" hidden="1" customWidth="1"/>
    <col min="5130" max="5376" width="9.140625" style="15"/>
    <col min="5377" max="5377" width="22.140625" style="15" customWidth="1"/>
    <col min="5378" max="5378" width="50.28515625" style="15" customWidth="1"/>
    <col min="5379" max="5379" width="20.7109375" style="15" customWidth="1"/>
    <col min="5380" max="5385" width="0" style="15" hidden="1" customWidth="1"/>
    <col min="5386" max="5632" width="9.140625" style="15"/>
    <col min="5633" max="5633" width="22.140625" style="15" customWidth="1"/>
    <col min="5634" max="5634" width="50.28515625" style="15" customWidth="1"/>
    <col min="5635" max="5635" width="20.7109375" style="15" customWidth="1"/>
    <col min="5636" max="5641" width="0" style="15" hidden="1" customWidth="1"/>
    <col min="5642" max="5888" width="9.140625" style="15"/>
    <col min="5889" max="5889" width="22.140625" style="15" customWidth="1"/>
    <col min="5890" max="5890" width="50.28515625" style="15" customWidth="1"/>
    <col min="5891" max="5891" width="20.7109375" style="15" customWidth="1"/>
    <col min="5892" max="5897" width="0" style="15" hidden="1" customWidth="1"/>
    <col min="5898" max="6144" width="9.140625" style="15"/>
    <col min="6145" max="6145" width="22.140625" style="15" customWidth="1"/>
    <col min="6146" max="6146" width="50.28515625" style="15" customWidth="1"/>
    <col min="6147" max="6147" width="20.7109375" style="15" customWidth="1"/>
    <col min="6148" max="6153" width="0" style="15" hidden="1" customWidth="1"/>
    <col min="6154" max="6400" width="9.140625" style="15"/>
    <col min="6401" max="6401" width="22.140625" style="15" customWidth="1"/>
    <col min="6402" max="6402" width="50.28515625" style="15" customWidth="1"/>
    <col min="6403" max="6403" width="20.7109375" style="15" customWidth="1"/>
    <col min="6404" max="6409" width="0" style="15" hidden="1" customWidth="1"/>
    <col min="6410" max="6656" width="9.140625" style="15"/>
    <col min="6657" max="6657" width="22.140625" style="15" customWidth="1"/>
    <col min="6658" max="6658" width="50.28515625" style="15" customWidth="1"/>
    <col min="6659" max="6659" width="20.7109375" style="15" customWidth="1"/>
    <col min="6660" max="6665" width="0" style="15" hidden="1" customWidth="1"/>
    <col min="6666" max="6912" width="9.140625" style="15"/>
    <col min="6913" max="6913" width="22.140625" style="15" customWidth="1"/>
    <col min="6914" max="6914" width="50.28515625" style="15" customWidth="1"/>
    <col min="6915" max="6915" width="20.7109375" style="15" customWidth="1"/>
    <col min="6916" max="6921" width="0" style="15" hidden="1" customWidth="1"/>
    <col min="6922" max="7168" width="9.140625" style="15"/>
    <col min="7169" max="7169" width="22.140625" style="15" customWidth="1"/>
    <col min="7170" max="7170" width="50.28515625" style="15" customWidth="1"/>
    <col min="7171" max="7171" width="20.7109375" style="15" customWidth="1"/>
    <col min="7172" max="7177" width="0" style="15" hidden="1" customWidth="1"/>
    <col min="7178" max="7424" width="9.140625" style="15"/>
    <col min="7425" max="7425" width="22.140625" style="15" customWidth="1"/>
    <col min="7426" max="7426" width="50.28515625" style="15" customWidth="1"/>
    <col min="7427" max="7427" width="20.7109375" style="15" customWidth="1"/>
    <col min="7428" max="7433" width="0" style="15" hidden="1" customWidth="1"/>
    <col min="7434" max="7680" width="9.140625" style="15"/>
    <col min="7681" max="7681" width="22.140625" style="15" customWidth="1"/>
    <col min="7682" max="7682" width="50.28515625" style="15" customWidth="1"/>
    <col min="7683" max="7683" width="20.7109375" style="15" customWidth="1"/>
    <col min="7684" max="7689" width="0" style="15" hidden="1" customWidth="1"/>
    <col min="7690" max="7936" width="9.140625" style="15"/>
    <col min="7937" max="7937" width="22.140625" style="15" customWidth="1"/>
    <col min="7938" max="7938" width="50.28515625" style="15" customWidth="1"/>
    <col min="7939" max="7939" width="20.7109375" style="15" customWidth="1"/>
    <col min="7940" max="7945" width="0" style="15" hidden="1" customWidth="1"/>
    <col min="7946" max="8192" width="9.140625" style="15"/>
    <col min="8193" max="8193" width="22.140625" style="15" customWidth="1"/>
    <col min="8194" max="8194" width="50.28515625" style="15" customWidth="1"/>
    <col min="8195" max="8195" width="20.7109375" style="15" customWidth="1"/>
    <col min="8196" max="8201" width="0" style="15" hidden="1" customWidth="1"/>
    <col min="8202" max="8448" width="9.140625" style="15"/>
    <col min="8449" max="8449" width="22.140625" style="15" customWidth="1"/>
    <col min="8450" max="8450" width="50.28515625" style="15" customWidth="1"/>
    <col min="8451" max="8451" width="20.7109375" style="15" customWidth="1"/>
    <col min="8452" max="8457" width="0" style="15" hidden="1" customWidth="1"/>
    <col min="8458" max="8704" width="9.140625" style="15"/>
    <col min="8705" max="8705" width="22.140625" style="15" customWidth="1"/>
    <col min="8706" max="8706" width="50.28515625" style="15" customWidth="1"/>
    <col min="8707" max="8707" width="20.7109375" style="15" customWidth="1"/>
    <col min="8708" max="8713" width="0" style="15" hidden="1" customWidth="1"/>
    <col min="8714" max="8960" width="9.140625" style="15"/>
    <col min="8961" max="8961" width="22.140625" style="15" customWidth="1"/>
    <col min="8962" max="8962" width="50.28515625" style="15" customWidth="1"/>
    <col min="8963" max="8963" width="20.7109375" style="15" customWidth="1"/>
    <col min="8964" max="8969" width="0" style="15" hidden="1" customWidth="1"/>
    <col min="8970" max="9216" width="9.140625" style="15"/>
    <col min="9217" max="9217" width="22.140625" style="15" customWidth="1"/>
    <col min="9218" max="9218" width="50.28515625" style="15" customWidth="1"/>
    <col min="9219" max="9219" width="20.7109375" style="15" customWidth="1"/>
    <col min="9220" max="9225" width="0" style="15" hidden="1" customWidth="1"/>
    <col min="9226" max="9472" width="9.140625" style="15"/>
    <col min="9473" max="9473" width="22.140625" style="15" customWidth="1"/>
    <col min="9474" max="9474" width="50.28515625" style="15" customWidth="1"/>
    <col min="9475" max="9475" width="20.7109375" style="15" customWidth="1"/>
    <col min="9476" max="9481" width="0" style="15" hidden="1" customWidth="1"/>
    <col min="9482" max="9728" width="9.140625" style="15"/>
    <col min="9729" max="9729" width="22.140625" style="15" customWidth="1"/>
    <col min="9730" max="9730" width="50.28515625" style="15" customWidth="1"/>
    <col min="9731" max="9731" width="20.7109375" style="15" customWidth="1"/>
    <col min="9732" max="9737" width="0" style="15" hidden="1" customWidth="1"/>
    <col min="9738" max="9984" width="9.140625" style="15"/>
    <col min="9985" max="9985" width="22.140625" style="15" customWidth="1"/>
    <col min="9986" max="9986" width="50.28515625" style="15" customWidth="1"/>
    <col min="9987" max="9987" width="20.7109375" style="15" customWidth="1"/>
    <col min="9988" max="9993" width="0" style="15" hidden="1" customWidth="1"/>
    <col min="9994" max="10240" width="9.140625" style="15"/>
    <col min="10241" max="10241" width="22.140625" style="15" customWidth="1"/>
    <col min="10242" max="10242" width="50.28515625" style="15" customWidth="1"/>
    <col min="10243" max="10243" width="20.7109375" style="15" customWidth="1"/>
    <col min="10244" max="10249" width="0" style="15" hidden="1" customWidth="1"/>
    <col min="10250" max="10496" width="9.140625" style="15"/>
    <col min="10497" max="10497" width="22.140625" style="15" customWidth="1"/>
    <col min="10498" max="10498" width="50.28515625" style="15" customWidth="1"/>
    <col min="10499" max="10499" width="20.7109375" style="15" customWidth="1"/>
    <col min="10500" max="10505" width="0" style="15" hidden="1" customWidth="1"/>
    <col min="10506" max="10752" width="9.140625" style="15"/>
    <col min="10753" max="10753" width="22.140625" style="15" customWidth="1"/>
    <col min="10754" max="10754" width="50.28515625" style="15" customWidth="1"/>
    <col min="10755" max="10755" width="20.7109375" style="15" customWidth="1"/>
    <col min="10756" max="10761" width="0" style="15" hidden="1" customWidth="1"/>
    <col min="10762" max="11008" width="9.140625" style="15"/>
    <col min="11009" max="11009" width="22.140625" style="15" customWidth="1"/>
    <col min="11010" max="11010" width="50.28515625" style="15" customWidth="1"/>
    <col min="11011" max="11011" width="20.7109375" style="15" customWidth="1"/>
    <col min="11012" max="11017" width="0" style="15" hidden="1" customWidth="1"/>
    <col min="11018" max="11264" width="9.140625" style="15"/>
    <col min="11265" max="11265" width="22.140625" style="15" customWidth="1"/>
    <col min="11266" max="11266" width="50.28515625" style="15" customWidth="1"/>
    <col min="11267" max="11267" width="20.7109375" style="15" customWidth="1"/>
    <col min="11268" max="11273" width="0" style="15" hidden="1" customWidth="1"/>
    <col min="11274" max="11520" width="9.140625" style="15"/>
    <col min="11521" max="11521" width="22.140625" style="15" customWidth="1"/>
    <col min="11522" max="11522" width="50.28515625" style="15" customWidth="1"/>
    <col min="11523" max="11523" width="20.7109375" style="15" customWidth="1"/>
    <col min="11524" max="11529" width="0" style="15" hidden="1" customWidth="1"/>
    <col min="11530" max="11776" width="9.140625" style="15"/>
    <col min="11777" max="11777" width="22.140625" style="15" customWidth="1"/>
    <col min="11778" max="11778" width="50.28515625" style="15" customWidth="1"/>
    <col min="11779" max="11779" width="20.7109375" style="15" customWidth="1"/>
    <col min="11780" max="11785" width="0" style="15" hidden="1" customWidth="1"/>
    <col min="11786" max="12032" width="9.140625" style="15"/>
    <col min="12033" max="12033" width="22.140625" style="15" customWidth="1"/>
    <col min="12034" max="12034" width="50.28515625" style="15" customWidth="1"/>
    <col min="12035" max="12035" width="20.7109375" style="15" customWidth="1"/>
    <col min="12036" max="12041" width="0" style="15" hidden="1" customWidth="1"/>
    <col min="12042" max="12288" width="9.140625" style="15"/>
    <col min="12289" max="12289" width="22.140625" style="15" customWidth="1"/>
    <col min="12290" max="12290" width="50.28515625" style="15" customWidth="1"/>
    <col min="12291" max="12291" width="20.7109375" style="15" customWidth="1"/>
    <col min="12292" max="12297" width="0" style="15" hidden="1" customWidth="1"/>
    <col min="12298" max="12544" width="9.140625" style="15"/>
    <col min="12545" max="12545" width="22.140625" style="15" customWidth="1"/>
    <col min="12546" max="12546" width="50.28515625" style="15" customWidth="1"/>
    <col min="12547" max="12547" width="20.7109375" style="15" customWidth="1"/>
    <col min="12548" max="12553" width="0" style="15" hidden="1" customWidth="1"/>
    <col min="12554" max="12800" width="9.140625" style="15"/>
    <col min="12801" max="12801" width="22.140625" style="15" customWidth="1"/>
    <col min="12802" max="12802" width="50.28515625" style="15" customWidth="1"/>
    <col min="12803" max="12803" width="20.7109375" style="15" customWidth="1"/>
    <col min="12804" max="12809" width="0" style="15" hidden="1" customWidth="1"/>
    <col min="12810" max="13056" width="9.140625" style="15"/>
    <col min="13057" max="13057" width="22.140625" style="15" customWidth="1"/>
    <col min="13058" max="13058" width="50.28515625" style="15" customWidth="1"/>
    <col min="13059" max="13059" width="20.7109375" style="15" customWidth="1"/>
    <col min="13060" max="13065" width="0" style="15" hidden="1" customWidth="1"/>
    <col min="13066" max="13312" width="9.140625" style="15"/>
    <col min="13313" max="13313" width="22.140625" style="15" customWidth="1"/>
    <col min="13314" max="13314" width="50.28515625" style="15" customWidth="1"/>
    <col min="13315" max="13315" width="20.7109375" style="15" customWidth="1"/>
    <col min="13316" max="13321" width="0" style="15" hidden="1" customWidth="1"/>
    <col min="13322" max="13568" width="9.140625" style="15"/>
    <col min="13569" max="13569" width="22.140625" style="15" customWidth="1"/>
    <col min="13570" max="13570" width="50.28515625" style="15" customWidth="1"/>
    <col min="13571" max="13571" width="20.7109375" style="15" customWidth="1"/>
    <col min="13572" max="13577" width="0" style="15" hidden="1" customWidth="1"/>
    <col min="13578" max="13824" width="9.140625" style="15"/>
    <col min="13825" max="13825" width="22.140625" style="15" customWidth="1"/>
    <col min="13826" max="13826" width="50.28515625" style="15" customWidth="1"/>
    <col min="13827" max="13827" width="20.7109375" style="15" customWidth="1"/>
    <col min="13828" max="13833" width="0" style="15" hidden="1" customWidth="1"/>
    <col min="13834" max="14080" width="9.140625" style="15"/>
    <col min="14081" max="14081" width="22.140625" style="15" customWidth="1"/>
    <col min="14082" max="14082" width="50.28515625" style="15" customWidth="1"/>
    <col min="14083" max="14083" width="20.7109375" style="15" customWidth="1"/>
    <col min="14084" max="14089" width="0" style="15" hidden="1" customWidth="1"/>
    <col min="14090" max="14336" width="9.140625" style="15"/>
    <col min="14337" max="14337" width="22.140625" style="15" customWidth="1"/>
    <col min="14338" max="14338" width="50.28515625" style="15" customWidth="1"/>
    <col min="14339" max="14339" width="20.7109375" style="15" customWidth="1"/>
    <col min="14340" max="14345" width="0" style="15" hidden="1" customWidth="1"/>
    <col min="14346" max="14592" width="9.140625" style="15"/>
    <col min="14593" max="14593" width="22.140625" style="15" customWidth="1"/>
    <col min="14594" max="14594" width="50.28515625" style="15" customWidth="1"/>
    <col min="14595" max="14595" width="20.7109375" style="15" customWidth="1"/>
    <col min="14596" max="14601" width="0" style="15" hidden="1" customWidth="1"/>
    <col min="14602" max="14848" width="9.140625" style="15"/>
    <col min="14849" max="14849" width="22.140625" style="15" customWidth="1"/>
    <col min="14850" max="14850" width="50.28515625" style="15" customWidth="1"/>
    <col min="14851" max="14851" width="20.7109375" style="15" customWidth="1"/>
    <col min="14852" max="14857" width="0" style="15" hidden="1" customWidth="1"/>
    <col min="14858" max="15104" width="9.140625" style="15"/>
    <col min="15105" max="15105" width="22.140625" style="15" customWidth="1"/>
    <col min="15106" max="15106" width="50.28515625" style="15" customWidth="1"/>
    <col min="15107" max="15107" width="20.7109375" style="15" customWidth="1"/>
    <col min="15108" max="15113" width="0" style="15" hidden="1" customWidth="1"/>
    <col min="15114" max="15360" width="9.140625" style="15"/>
    <col min="15361" max="15361" width="22.140625" style="15" customWidth="1"/>
    <col min="15362" max="15362" width="50.28515625" style="15" customWidth="1"/>
    <col min="15363" max="15363" width="20.7109375" style="15" customWidth="1"/>
    <col min="15364" max="15369" width="0" style="15" hidden="1" customWidth="1"/>
    <col min="15370" max="15616" width="9.140625" style="15"/>
    <col min="15617" max="15617" width="22.140625" style="15" customWidth="1"/>
    <col min="15618" max="15618" width="50.28515625" style="15" customWidth="1"/>
    <col min="15619" max="15619" width="20.7109375" style="15" customWidth="1"/>
    <col min="15620" max="15625" width="0" style="15" hidden="1" customWidth="1"/>
    <col min="15626" max="15872" width="9.140625" style="15"/>
    <col min="15873" max="15873" width="22.140625" style="15" customWidth="1"/>
    <col min="15874" max="15874" width="50.28515625" style="15" customWidth="1"/>
    <col min="15875" max="15875" width="20.7109375" style="15" customWidth="1"/>
    <col min="15876" max="15881" width="0" style="15" hidden="1" customWidth="1"/>
    <col min="15882" max="16128" width="9.140625" style="15"/>
    <col min="16129" max="16129" width="22.140625" style="15" customWidth="1"/>
    <col min="16130" max="16130" width="50.28515625" style="15" customWidth="1"/>
    <col min="16131" max="16131" width="20.7109375" style="15" customWidth="1"/>
    <col min="16132" max="16137" width="0" style="15" hidden="1" customWidth="1"/>
    <col min="16138" max="16384" width="9.140625" style="15"/>
  </cols>
  <sheetData>
    <row r="1" spans="1:9" ht="15.75" customHeight="1">
      <c r="B1" s="170"/>
      <c r="C1" s="351" t="s">
        <v>446</v>
      </c>
      <c r="D1" s="141"/>
      <c r="E1" s="141"/>
      <c r="F1" s="141"/>
      <c r="G1" s="141"/>
      <c r="H1" s="141"/>
    </row>
    <row r="2" spans="1:9" ht="30" customHeight="1">
      <c r="B2" s="170"/>
      <c r="C2" s="351"/>
      <c r="D2" s="141"/>
      <c r="E2" s="141"/>
      <c r="F2" s="141"/>
      <c r="G2" s="141"/>
      <c r="H2" s="141"/>
    </row>
    <row r="3" spans="1:9" ht="133.5" customHeight="1">
      <c r="B3" s="170"/>
      <c r="C3" s="351"/>
      <c r="D3" s="141"/>
      <c r="E3" s="141"/>
      <c r="F3" s="141"/>
      <c r="G3" s="141"/>
      <c r="H3" s="141"/>
    </row>
    <row r="4" spans="1:9" ht="15.75" hidden="1" customHeight="1">
      <c r="B4" s="170"/>
      <c r="C4" s="170"/>
    </row>
    <row r="5" spans="1:9" ht="15.75" hidden="1" customHeight="1">
      <c r="B5" s="170"/>
      <c r="C5" s="170"/>
    </row>
    <row r="6" spans="1:9" ht="44.25" customHeight="1">
      <c r="A6" s="356" t="s">
        <v>447</v>
      </c>
      <c r="B6" s="356"/>
      <c r="C6" s="356"/>
    </row>
    <row r="7" spans="1:9">
      <c r="B7" s="152"/>
      <c r="C7" s="153"/>
    </row>
    <row r="8" spans="1:9">
      <c r="A8" s="64" t="s">
        <v>262</v>
      </c>
      <c r="B8" s="171" t="s">
        <v>263</v>
      </c>
      <c r="C8" s="172" t="s">
        <v>333</v>
      </c>
      <c r="D8" s="142"/>
      <c r="E8" s="142"/>
      <c r="F8" s="142"/>
      <c r="G8" s="142"/>
      <c r="H8" s="142"/>
      <c r="I8" s="142"/>
    </row>
    <row r="9" spans="1:9">
      <c r="A9" s="64"/>
      <c r="B9" s="173"/>
      <c r="C9" s="174"/>
    </row>
    <row r="10" spans="1:9" ht="27" customHeight="1">
      <c r="A10" s="175" t="s">
        <v>264</v>
      </c>
      <c r="B10" s="143" t="s">
        <v>265</v>
      </c>
      <c r="C10" s="222">
        <f>C19-C18</f>
        <v>3060.42</v>
      </c>
    </row>
    <row r="11" spans="1:9">
      <c r="A11" s="175"/>
      <c r="B11" s="177"/>
      <c r="C11" s="176"/>
    </row>
    <row r="12" spans="1:9" ht="15.75" hidden="1" customHeight="1">
      <c r="A12" s="178"/>
      <c r="B12" s="177"/>
      <c r="C12" s="176"/>
    </row>
    <row r="13" spans="1:9" s="154" customFormat="1" ht="31.5" hidden="1" customHeight="1">
      <c r="A13" s="179"/>
      <c r="B13" s="180"/>
      <c r="C13" s="176"/>
    </row>
    <row r="14" spans="1:9" s="154" customFormat="1" ht="15.75" hidden="1" customHeight="1">
      <c r="A14" s="181"/>
      <c r="B14" s="180"/>
      <c r="C14" s="176"/>
      <c r="E14" s="154">
        <v>6476566.0999999996</v>
      </c>
      <c r="F14" s="154">
        <v>279131</v>
      </c>
      <c r="G14" s="154">
        <f>E14+F14+4100</f>
        <v>6759797.0999999996</v>
      </c>
    </row>
    <row r="15" spans="1:9" s="154" customFormat="1" ht="15.75" hidden="1" customHeight="1">
      <c r="A15" s="181"/>
      <c r="B15" s="180"/>
      <c r="C15" s="176"/>
      <c r="E15" s="154">
        <v>6670222.0999999996</v>
      </c>
      <c r="F15" s="154">
        <v>115000</v>
      </c>
      <c r="G15" s="154">
        <f>E15+F15+80000</f>
        <v>6865222.0999999996</v>
      </c>
    </row>
    <row r="16" spans="1:9" s="154" customFormat="1" ht="15.75" hidden="1" customHeight="1">
      <c r="A16" s="181"/>
      <c r="B16" s="180"/>
      <c r="C16" s="176"/>
      <c r="G16" s="154">
        <f>G14-G15</f>
        <v>-105425</v>
      </c>
    </row>
    <row r="17" spans="1:6" s="154" customFormat="1" ht="15.75" hidden="1" customHeight="1">
      <c r="A17" s="181"/>
      <c r="B17" s="180"/>
      <c r="C17" s="176"/>
      <c r="E17" s="154">
        <f>E14-E15</f>
        <v>-193656</v>
      </c>
    </row>
    <row r="18" spans="1:6" s="155" customFormat="1">
      <c r="A18" s="182"/>
      <c r="B18" s="183" t="s">
        <v>266</v>
      </c>
      <c r="C18" s="176">
        <v>454.17</v>
      </c>
      <c r="D18" s="155" t="s">
        <v>267</v>
      </c>
      <c r="E18" s="155">
        <f>E14+150000</f>
        <v>6626566.0999999996</v>
      </c>
      <c r="F18" s="155">
        <v>195694.7</v>
      </c>
    </row>
    <row r="19" spans="1:6" s="156" customFormat="1">
      <c r="A19" s="357" t="s">
        <v>268</v>
      </c>
      <c r="B19" s="358"/>
      <c r="C19" s="223">
        <v>3514.59</v>
      </c>
      <c r="D19" s="156" t="s">
        <v>269</v>
      </c>
      <c r="E19" s="156">
        <f>E15+75000+150000</f>
        <v>6895222.0999999996</v>
      </c>
      <c r="F19" s="156">
        <f>F18+4100</f>
        <v>199794.7</v>
      </c>
    </row>
    <row r="20" spans="1:6" s="156" customFormat="1" hidden="1">
      <c r="A20" s="157"/>
      <c r="B20" s="137"/>
      <c r="C20" s="158"/>
    </row>
    <row r="21" spans="1:6" hidden="1">
      <c r="A21" s="157"/>
      <c r="B21" s="159"/>
      <c r="C21" s="158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55" customFormat="1"/>
    <row r="27" spans="1:6" s="155" customFormat="1"/>
    <row r="28" spans="1:6" s="155" customFormat="1"/>
    <row r="29" spans="1:6" s="156" customFormat="1"/>
    <row r="30" spans="1:6" s="156" customFormat="1"/>
    <row r="31" spans="1:6" s="155" customFormat="1"/>
    <row r="32" spans="1:6" s="156" customFormat="1"/>
    <row r="33" spans="2:3" s="156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0"/>
      <c r="C38" s="161"/>
    </row>
    <row r="39" spans="2:3">
      <c r="B39" s="160"/>
      <c r="C39" s="161"/>
    </row>
    <row r="40" spans="2:3">
      <c r="B40" s="160"/>
      <c r="C40" s="161"/>
    </row>
    <row r="41" spans="2:3">
      <c r="B41" s="160"/>
      <c r="C41" s="161"/>
    </row>
    <row r="42" spans="2:3">
      <c r="B42" s="162"/>
      <c r="C42" s="163"/>
    </row>
    <row r="43" spans="2:3">
      <c r="B43" s="160"/>
      <c r="C43" s="161"/>
    </row>
    <row r="44" spans="2:3">
      <c r="B44" s="160"/>
      <c r="C44" s="161"/>
    </row>
    <row r="45" spans="2:3">
      <c r="B45" s="164"/>
      <c r="C45" s="165"/>
    </row>
    <row r="46" spans="2:3">
      <c r="B46" s="160"/>
      <c r="C46" s="161"/>
    </row>
    <row r="47" spans="2:3">
      <c r="B47" s="160"/>
      <c r="C47" s="161"/>
    </row>
    <row r="48" spans="2:3">
      <c r="B48" s="164"/>
      <c r="C48" s="165"/>
    </row>
    <row r="49" spans="2:3">
      <c r="B49" s="160"/>
      <c r="C49" s="161"/>
    </row>
    <row r="50" spans="2:3">
      <c r="B50" s="160"/>
      <c r="C50" s="161"/>
    </row>
    <row r="51" spans="2:3">
      <c r="B51" s="160"/>
      <c r="C51" s="161"/>
    </row>
    <row r="52" spans="2:3">
      <c r="B52" s="160"/>
      <c r="C52" s="161"/>
    </row>
    <row r="53" spans="2:3">
      <c r="B53" s="166"/>
      <c r="C53" s="167"/>
    </row>
    <row r="54" spans="2:3">
      <c r="B54" s="166"/>
      <c r="C54" s="167"/>
    </row>
    <row r="55" spans="2:3">
      <c r="B55" s="166"/>
      <c r="C55" s="167"/>
    </row>
    <row r="56" spans="2:3">
      <c r="C56" s="168"/>
    </row>
    <row r="57" spans="2:3">
      <c r="C57" s="168"/>
    </row>
    <row r="58" spans="2:3">
      <c r="C58" s="168"/>
    </row>
    <row r="59" spans="2:3">
      <c r="C59" s="168"/>
    </row>
    <row r="60" spans="2:3">
      <c r="C60" s="168"/>
    </row>
    <row r="61" spans="2:3">
      <c r="C61" s="168"/>
    </row>
    <row r="62" spans="2:3">
      <c r="C62" s="168"/>
    </row>
    <row r="63" spans="2:3">
      <c r="C63" s="168"/>
    </row>
    <row r="64" spans="2:3">
      <c r="C64" s="168"/>
    </row>
    <row r="65" spans="3:3">
      <c r="C65" s="168"/>
    </row>
    <row r="66" spans="3:3">
      <c r="C66" s="168"/>
    </row>
    <row r="67" spans="3:3">
      <c r="C67" s="168"/>
    </row>
    <row r="68" spans="3:3">
      <c r="C68" s="168"/>
    </row>
    <row r="69" spans="3:3">
      <c r="C69" s="168"/>
    </row>
    <row r="70" spans="3:3">
      <c r="C70" s="168"/>
    </row>
    <row r="71" spans="3:3">
      <c r="C71" s="168"/>
    </row>
    <row r="72" spans="3:3">
      <c r="C72" s="168"/>
    </row>
    <row r="73" spans="3:3">
      <c r="C73" s="168"/>
    </row>
    <row r="74" spans="3:3">
      <c r="C74" s="168"/>
    </row>
    <row r="75" spans="3:3">
      <c r="C75" s="168"/>
    </row>
    <row r="76" spans="3:3">
      <c r="C76" s="168"/>
    </row>
    <row r="77" spans="3:3">
      <c r="C77" s="168"/>
    </row>
    <row r="78" spans="3:3">
      <c r="C78" s="168"/>
    </row>
    <row r="79" spans="3:3">
      <c r="C79" s="168"/>
    </row>
    <row r="80" spans="3:3">
      <c r="C80" s="168"/>
    </row>
    <row r="81" spans="3:3">
      <c r="C81" s="168"/>
    </row>
    <row r="82" spans="3:3">
      <c r="C82" s="168"/>
    </row>
    <row r="83" spans="3:3">
      <c r="C83" s="168"/>
    </row>
    <row r="84" spans="3:3">
      <c r="C84" s="168"/>
    </row>
    <row r="85" spans="3:3">
      <c r="C85" s="168"/>
    </row>
    <row r="86" spans="3:3">
      <c r="C86" s="168"/>
    </row>
    <row r="87" spans="3:3">
      <c r="C87" s="168"/>
    </row>
    <row r="88" spans="3:3">
      <c r="C88" s="168"/>
    </row>
    <row r="89" spans="3:3">
      <c r="C89" s="168"/>
    </row>
    <row r="90" spans="3:3">
      <c r="C90" s="168"/>
    </row>
    <row r="91" spans="3:3">
      <c r="C91" s="168"/>
    </row>
    <row r="92" spans="3:3">
      <c r="C92" s="168"/>
    </row>
    <row r="93" spans="3:3">
      <c r="C93" s="168"/>
    </row>
    <row r="94" spans="3:3">
      <c r="C94" s="168"/>
    </row>
    <row r="95" spans="3:3">
      <c r="C95" s="168"/>
    </row>
    <row r="96" spans="3:3">
      <c r="C96" s="168"/>
    </row>
    <row r="97" spans="3:3">
      <c r="C97" s="168"/>
    </row>
    <row r="98" spans="3:3">
      <c r="C98" s="168"/>
    </row>
    <row r="99" spans="3:3">
      <c r="C99" s="168"/>
    </row>
    <row r="100" spans="3:3">
      <c r="C100" s="168"/>
    </row>
    <row r="101" spans="3:3">
      <c r="C101" s="168"/>
    </row>
    <row r="102" spans="3:3">
      <c r="C102" s="168"/>
    </row>
    <row r="103" spans="3:3">
      <c r="C103" s="168"/>
    </row>
    <row r="104" spans="3:3">
      <c r="C104" s="168"/>
    </row>
    <row r="105" spans="3:3">
      <c r="C105" s="168"/>
    </row>
    <row r="106" spans="3:3">
      <c r="C106" s="168"/>
    </row>
    <row r="107" spans="3:3">
      <c r="C107" s="168"/>
    </row>
    <row r="108" spans="3:3">
      <c r="C108" s="168"/>
    </row>
    <row r="109" spans="3:3">
      <c r="C109" s="168"/>
    </row>
    <row r="110" spans="3:3">
      <c r="C110" s="168"/>
    </row>
    <row r="111" spans="3:3">
      <c r="C111" s="168"/>
    </row>
    <row r="112" spans="3:3">
      <c r="C112" s="168"/>
    </row>
    <row r="113" spans="3:3">
      <c r="C113" s="168"/>
    </row>
    <row r="114" spans="3:3">
      <c r="C114" s="168"/>
    </row>
    <row r="115" spans="3:3">
      <c r="C115" s="168"/>
    </row>
    <row r="116" spans="3:3">
      <c r="C116" s="168"/>
    </row>
    <row r="117" spans="3:3">
      <c r="C117" s="168"/>
    </row>
    <row r="118" spans="3:3">
      <c r="C118" s="168"/>
    </row>
    <row r="119" spans="3:3">
      <c r="C119" s="168"/>
    </row>
    <row r="120" spans="3:3">
      <c r="C120" s="168"/>
    </row>
    <row r="121" spans="3:3">
      <c r="C121" s="168"/>
    </row>
    <row r="122" spans="3:3">
      <c r="C122" s="168"/>
    </row>
    <row r="123" spans="3:3">
      <c r="C123" s="168"/>
    </row>
    <row r="124" spans="3:3">
      <c r="C124" s="168"/>
    </row>
    <row r="125" spans="3:3">
      <c r="C125" s="168"/>
    </row>
    <row r="126" spans="3:3">
      <c r="C126" s="168"/>
    </row>
    <row r="127" spans="3:3">
      <c r="C127" s="168"/>
    </row>
    <row r="128" spans="3:3">
      <c r="C128" s="168"/>
    </row>
    <row r="129" spans="3:3">
      <c r="C129" s="168"/>
    </row>
    <row r="130" spans="3:3">
      <c r="C130" s="168"/>
    </row>
    <row r="131" spans="3:3">
      <c r="C131" s="168"/>
    </row>
    <row r="132" spans="3:3">
      <c r="C132" s="168"/>
    </row>
    <row r="133" spans="3:3">
      <c r="C133" s="168"/>
    </row>
    <row r="134" spans="3:3">
      <c r="C134" s="168"/>
    </row>
    <row r="135" spans="3:3">
      <c r="C135" s="168"/>
    </row>
    <row r="136" spans="3:3">
      <c r="C136" s="168"/>
    </row>
    <row r="137" spans="3:3">
      <c r="C137" s="168"/>
    </row>
    <row r="138" spans="3:3">
      <c r="C138" s="168"/>
    </row>
    <row r="139" spans="3:3">
      <c r="C139" s="168"/>
    </row>
    <row r="140" spans="3:3">
      <c r="C140" s="168"/>
    </row>
    <row r="141" spans="3:3">
      <c r="C141" s="168"/>
    </row>
    <row r="142" spans="3:3">
      <c r="C142" s="168"/>
    </row>
    <row r="143" spans="3:3">
      <c r="C143" s="168"/>
    </row>
    <row r="144" spans="3:3">
      <c r="C144" s="168"/>
    </row>
    <row r="145" spans="3:3">
      <c r="C145" s="168"/>
    </row>
    <row r="146" spans="3:3">
      <c r="C146" s="168"/>
    </row>
    <row r="147" spans="3:3">
      <c r="C147" s="168"/>
    </row>
    <row r="148" spans="3:3">
      <c r="C148" s="168"/>
    </row>
    <row r="149" spans="3:3">
      <c r="C149" s="168"/>
    </row>
    <row r="150" spans="3:3">
      <c r="C150" s="168"/>
    </row>
    <row r="151" spans="3:3">
      <c r="C151" s="168"/>
    </row>
    <row r="152" spans="3:3">
      <c r="C152" s="168"/>
    </row>
    <row r="153" spans="3:3">
      <c r="C153" s="168"/>
    </row>
    <row r="154" spans="3:3">
      <c r="C154" s="168"/>
    </row>
    <row r="155" spans="3:3">
      <c r="C155" s="168"/>
    </row>
    <row r="156" spans="3:3">
      <c r="C156" s="168"/>
    </row>
    <row r="157" spans="3:3">
      <c r="C157" s="168"/>
    </row>
    <row r="158" spans="3:3">
      <c r="C158" s="168"/>
    </row>
    <row r="159" spans="3:3">
      <c r="C159" s="168"/>
    </row>
    <row r="160" spans="3:3">
      <c r="C160" s="168"/>
    </row>
    <row r="161" spans="3:3">
      <c r="C161" s="168"/>
    </row>
    <row r="162" spans="3:3">
      <c r="C162" s="168"/>
    </row>
    <row r="163" spans="3:3">
      <c r="C163" s="168"/>
    </row>
    <row r="164" spans="3:3">
      <c r="C164" s="168"/>
    </row>
    <row r="165" spans="3:3">
      <c r="C165" s="168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5"/>
  <sheetViews>
    <sheetView zoomScale="75" zoomScaleNormal="75" workbookViewId="0">
      <selection activeCell="D30" sqref="D30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69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70"/>
      <c r="C1" s="351" t="s">
        <v>448</v>
      </c>
      <c r="D1" s="351"/>
      <c r="E1" s="141"/>
      <c r="F1" s="141"/>
      <c r="G1" s="141"/>
      <c r="H1" s="141"/>
      <c r="I1" s="141"/>
    </row>
    <row r="2" spans="1:10" ht="30" customHeight="1">
      <c r="B2" s="170"/>
      <c r="C2" s="351"/>
      <c r="D2" s="351"/>
      <c r="E2" s="141"/>
      <c r="F2" s="141"/>
      <c r="G2" s="141"/>
      <c r="H2" s="141"/>
      <c r="I2" s="141"/>
    </row>
    <row r="3" spans="1:10" ht="48.75" customHeight="1">
      <c r="B3" s="170"/>
      <c r="C3" s="351"/>
      <c r="D3" s="351"/>
      <c r="E3" s="141"/>
      <c r="F3" s="141"/>
      <c r="G3" s="141"/>
      <c r="H3" s="141"/>
      <c r="I3" s="141"/>
    </row>
    <row r="4" spans="1:10" ht="15.75" hidden="1" customHeight="1">
      <c r="B4" s="170"/>
      <c r="C4" s="170"/>
      <c r="D4" s="170"/>
    </row>
    <row r="5" spans="1:10" ht="15.75" hidden="1" customHeight="1">
      <c r="B5" s="170"/>
      <c r="C5" s="170"/>
      <c r="D5" s="170"/>
    </row>
    <row r="6" spans="1:10" ht="42.75" customHeight="1">
      <c r="A6" s="356" t="s">
        <v>449</v>
      </c>
      <c r="B6" s="356"/>
      <c r="C6" s="356"/>
      <c r="D6" s="356"/>
    </row>
    <row r="7" spans="1:10">
      <c r="B7" s="152"/>
      <c r="C7" s="152"/>
      <c r="D7" s="153"/>
    </row>
    <row r="8" spans="1:10">
      <c r="A8" s="184" t="s">
        <v>262</v>
      </c>
      <c r="B8" s="184" t="s">
        <v>263</v>
      </c>
      <c r="C8" s="184" t="s">
        <v>333</v>
      </c>
      <c r="D8" s="172" t="s">
        <v>342</v>
      </c>
      <c r="E8" s="142"/>
      <c r="F8" s="142"/>
      <c r="G8" s="142"/>
      <c r="H8" s="142"/>
      <c r="I8" s="142"/>
      <c r="J8" s="142"/>
    </row>
    <row r="9" spans="1:10">
      <c r="A9" s="64"/>
      <c r="B9" s="173"/>
      <c r="C9" s="185"/>
      <c r="D9" s="246"/>
    </row>
    <row r="10" spans="1:10" ht="23.25" customHeight="1">
      <c r="A10" s="215" t="s">
        <v>264</v>
      </c>
      <c r="B10" s="146" t="s">
        <v>265</v>
      </c>
      <c r="C10" s="186">
        <f>C19-C18</f>
        <v>2980.53</v>
      </c>
      <c r="D10" s="248" t="s">
        <v>454</v>
      </c>
    </row>
    <row r="11" spans="1:10">
      <c r="A11" s="175"/>
      <c r="B11" s="177"/>
      <c r="C11" s="186"/>
      <c r="D11" s="247"/>
    </row>
    <row r="12" spans="1:10" ht="15.75" hidden="1" customHeight="1">
      <c r="A12" s="178"/>
      <c r="B12" s="177"/>
      <c r="C12" s="186"/>
      <c r="D12" s="247"/>
    </row>
    <row r="13" spans="1:10" s="154" customFormat="1" ht="31.5" hidden="1" customHeight="1">
      <c r="A13" s="179"/>
      <c r="B13" s="180"/>
      <c r="C13" s="180"/>
      <c r="D13" s="247"/>
    </row>
    <row r="14" spans="1:10" s="154" customFormat="1" ht="15.75" hidden="1" customHeight="1">
      <c r="A14" s="181"/>
      <c r="B14" s="180"/>
      <c r="C14" s="180"/>
      <c r="D14" s="247"/>
      <c r="F14" s="154">
        <v>6476566.0999999996</v>
      </c>
      <c r="G14" s="154">
        <v>279131</v>
      </c>
      <c r="H14" s="154">
        <f>F14+G14+4100</f>
        <v>6759797.0999999996</v>
      </c>
    </row>
    <row r="15" spans="1:10" s="154" customFormat="1" ht="15.75" hidden="1" customHeight="1">
      <c r="A15" s="181"/>
      <c r="B15" s="180"/>
      <c r="C15" s="180"/>
      <c r="D15" s="247"/>
      <c r="F15" s="154">
        <v>6670222.0999999996</v>
      </c>
      <c r="G15" s="154">
        <v>115000</v>
      </c>
      <c r="H15" s="154">
        <f>F15+G15+80000</f>
        <v>6865222.0999999996</v>
      </c>
    </row>
    <row r="16" spans="1:10" s="154" customFormat="1" ht="15.75" hidden="1" customHeight="1">
      <c r="A16" s="181"/>
      <c r="B16" s="180"/>
      <c r="C16" s="180"/>
      <c r="D16" s="247"/>
      <c r="H16" s="154">
        <f>H14-H15</f>
        <v>-105425</v>
      </c>
    </row>
    <row r="17" spans="1:7" s="154" customFormat="1" ht="15.75" hidden="1" customHeight="1">
      <c r="A17" s="181"/>
      <c r="B17" s="180"/>
      <c r="C17" s="180"/>
      <c r="D17" s="247"/>
      <c r="F17" s="154">
        <f>F14-F15</f>
        <v>-193656</v>
      </c>
    </row>
    <row r="18" spans="1:7" s="155" customFormat="1">
      <c r="A18" s="182"/>
      <c r="B18" s="183" t="s">
        <v>266</v>
      </c>
      <c r="C18" s="138" t="s">
        <v>451</v>
      </c>
      <c r="D18" s="247" t="s">
        <v>453</v>
      </c>
      <c r="E18" s="155" t="s">
        <v>267</v>
      </c>
      <c r="F18" s="155">
        <f>F14+150000</f>
        <v>6626566.0999999996</v>
      </c>
      <c r="G18" s="155">
        <v>195694.7</v>
      </c>
    </row>
    <row r="19" spans="1:7" s="156" customFormat="1">
      <c r="A19" s="357" t="s">
        <v>268</v>
      </c>
      <c r="B19" s="358"/>
      <c r="C19" s="187" t="s">
        <v>450</v>
      </c>
      <c r="D19" s="245" t="s">
        <v>452</v>
      </c>
      <c r="E19" s="156" t="s">
        <v>269</v>
      </c>
      <c r="F19" s="156">
        <f>F15+75000+150000</f>
        <v>6895222.0999999996</v>
      </c>
      <c r="G19" s="156">
        <f>G18+4100</f>
        <v>199794.7</v>
      </c>
    </row>
    <row r="20" spans="1:7" s="156" customFormat="1" hidden="1">
      <c r="A20" s="157"/>
      <c r="B20" s="137"/>
      <c r="C20" s="137"/>
      <c r="D20" s="158"/>
    </row>
    <row r="21" spans="1:7" hidden="1">
      <c r="A21" s="157"/>
      <c r="B21" s="159"/>
      <c r="C21" s="159"/>
      <c r="D21" s="158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55" customFormat="1"/>
    <row r="27" spans="1:7" s="155" customFormat="1"/>
    <row r="28" spans="1:7" s="155" customFormat="1"/>
    <row r="29" spans="1:7" s="156" customFormat="1"/>
    <row r="30" spans="1:7" s="156" customFormat="1"/>
    <row r="31" spans="1:7" s="155" customFormat="1"/>
    <row r="32" spans="1:7" s="156" customFormat="1"/>
    <row r="33" spans="2:4" s="156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0"/>
      <c r="C38" s="160"/>
      <c r="D38" s="161"/>
    </row>
    <row r="39" spans="2:4">
      <c r="B39" s="160"/>
      <c r="C39" s="160"/>
      <c r="D39" s="161"/>
    </row>
    <row r="40" spans="2:4">
      <c r="B40" s="160"/>
      <c r="C40" s="160"/>
      <c r="D40" s="161"/>
    </row>
    <row r="41" spans="2:4">
      <c r="B41" s="160"/>
      <c r="C41" s="160"/>
      <c r="D41" s="161"/>
    </row>
    <row r="42" spans="2:4">
      <c r="B42" s="162"/>
      <c r="C42" s="162"/>
      <c r="D42" s="163"/>
    </row>
    <row r="43" spans="2:4">
      <c r="B43" s="160"/>
      <c r="C43" s="160"/>
      <c r="D43" s="161"/>
    </row>
    <row r="44" spans="2:4">
      <c r="B44" s="160"/>
      <c r="C44" s="160"/>
      <c r="D44" s="161"/>
    </row>
    <row r="45" spans="2:4">
      <c r="B45" s="164"/>
      <c r="C45" s="164"/>
      <c r="D45" s="165"/>
    </row>
    <row r="46" spans="2:4">
      <c r="B46" s="160"/>
      <c r="C46" s="160"/>
      <c r="D46" s="161"/>
    </row>
    <row r="47" spans="2:4">
      <c r="B47" s="160"/>
      <c r="C47" s="160"/>
      <c r="D47" s="161"/>
    </row>
    <row r="48" spans="2:4">
      <c r="B48" s="164"/>
      <c r="C48" s="164"/>
      <c r="D48" s="165"/>
    </row>
    <row r="49" spans="2:4">
      <c r="B49" s="160"/>
      <c r="C49" s="160"/>
      <c r="D49" s="161"/>
    </row>
    <row r="50" spans="2:4">
      <c r="B50" s="160"/>
      <c r="C50" s="160"/>
      <c r="D50" s="161"/>
    </row>
    <row r="51" spans="2:4">
      <c r="B51" s="160"/>
      <c r="C51" s="160"/>
      <c r="D51" s="161"/>
    </row>
    <row r="52" spans="2:4">
      <c r="B52" s="160"/>
      <c r="C52" s="160"/>
      <c r="D52" s="161"/>
    </row>
    <row r="53" spans="2:4">
      <c r="B53" s="166"/>
      <c r="C53" s="166"/>
      <c r="D53" s="167"/>
    </row>
    <row r="54" spans="2:4">
      <c r="B54" s="166"/>
      <c r="C54" s="166"/>
      <c r="D54" s="167"/>
    </row>
    <row r="55" spans="2:4">
      <c r="B55" s="166"/>
      <c r="C55" s="166"/>
      <c r="D55" s="167"/>
    </row>
    <row r="56" spans="2:4">
      <c r="D56" s="168"/>
    </row>
    <row r="57" spans="2:4">
      <c r="D57" s="168"/>
    </row>
    <row r="58" spans="2:4">
      <c r="D58" s="168"/>
    </row>
    <row r="59" spans="2:4">
      <c r="D59" s="168"/>
    </row>
    <row r="60" spans="2:4">
      <c r="D60" s="168"/>
    </row>
    <row r="61" spans="2:4">
      <c r="D61" s="168"/>
    </row>
    <row r="62" spans="2:4">
      <c r="D62" s="168"/>
    </row>
    <row r="63" spans="2:4">
      <c r="D63" s="168"/>
    </row>
    <row r="64" spans="2:4">
      <c r="D64" s="168"/>
    </row>
    <row r="65" spans="4:4">
      <c r="D65" s="168"/>
    </row>
    <row r="66" spans="4:4">
      <c r="D66" s="168"/>
    </row>
    <row r="67" spans="4:4">
      <c r="D67" s="168"/>
    </row>
    <row r="68" spans="4:4">
      <c r="D68" s="168"/>
    </row>
    <row r="69" spans="4:4">
      <c r="D69" s="168"/>
    </row>
    <row r="70" spans="4:4">
      <c r="D70" s="168"/>
    </row>
    <row r="71" spans="4:4">
      <c r="D71" s="168"/>
    </row>
    <row r="72" spans="4:4">
      <c r="D72" s="168"/>
    </row>
    <row r="73" spans="4:4">
      <c r="D73" s="168"/>
    </row>
    <row r="74" spans="4:4">
      <c r="D74" s="168"/>
    </row>
    <row r="75" spans="4:4">
      <c r="D75" s="168"/>
    </row>
    <row r="76" spans="4:4">
      <c r="D76" s="168"/>
    </row>
    <row r="77" spans="4:4">
      <c r="D77" s="168"/>
    </row>
    <row r="78" spans="4:4">
      <c r="D78" s="168"/>
    </row>
    <row r="79" spans="4:4">
      <c r="D79" s="168"/>
    </row>
    <row r="80" spans="4:4">
      <c r="D80" s="168"/>
    </row>
    <row r="81" spans="4:4">
      <c r="D81" s="168"/>
    </row>
    <row r="82" spans="4:4">
      <c r="D82" s="168"/>
    </row>
    <row r="83" spans="4:4">
      <c r="D83" s="168"/>
    </row>
    <row r="84" spans="4:4">
      <c r="D84" s="168"/>
    </row>
    <row r="85" spans="4:4">
      <c r="D85" s="168"/>
    </row>
    <row r="86" spans="4:4">
      <c r="D86" s="168"/>
    </row>
    <row r="87" spans="4:4">
      <c r="D87" s="168"/>
    </row>
    <row r="88" spans="4:4">
      <c r="D88" s="168"/>
    </row>
    <row r="89" spans="4:4">
      <c r="D89" s="168"/>
    </row>
    <row r="90" spans="4:4">
      <c r="D90" s="168"/>
    </row>
    <row r="91" spans="4:4">
      <c r="D91" s="168"/>
    </row>
    <row r="92" spans="4:4">
      <c r="D92" s="168"/>
    </row>
    <row r="93" spans="4:4">
      <c r="D93" s="168"/>
    </row>
    <row r="94" spans="4:4">
      <c r="D94" s="168"/>
    </row>
    <row r="95" spans="4:4">
      <c r="D95" s="168"/>
    </row>
    <row r="96" spans="4:4">
      <c r="D96" s="168"/>
    </row>
    <row r="97" spans="4:4">
      <c r="D97" s="168"/>
    </row>
    <row r="98" spans="4:4">
      <c r="D98" s="168"/>
    </row>
    <row r="99" spans="4:4">
      <c r="D99" s="168"/>
    </row>
    <row r="100" spans="4:4">
      <c r="D100" s="168"/>
    </row>
    <row r="101" spans="4:4">
      <c r="D101" s="168"/>
    </row>
    <row r="102" spans="4:4">
      <c r="D102" s="168"/>
    </row>
    <row r="103" spans="4:4">
      <c r="D103" s="168"/>
    </row>
    <row r="104" spans="4:4">
      <c r="D104" s="168"/>
    </row>
    <row r="105" spans="4:4">
      <c r="D105" s="168"/>
    </row>
    <row r="106" spans="4:4">
      <c r="D106" s="168"/>
    </row>
    <row r="107" spans="4:4">
      <c r="D107" s="168"/>
    </row>
    <row r="108" spans="4:4">
      <c r="D108" s="168"/>
    </row>
    <row r="109" spans="4:4">
      <c r="D109" s="168"/>
    </row>
    <row r="110" spans="4:4">
      <c r="D110" s="168"/>
    </row>
    <row r="111" spans="4:4">
      <c r="D111" s="168"/>
    </row>
    <row r="112" spans="4:4">
      <c r="D112" s="168"/>
    </row>
    <row r="113" spans="4:4">
      <c r="D113" s="168"/>
    </row>
    <row r="114" spans="4:4">
      <c r="D114" s="168"/>
    </row>
    <row r="115" spans="4:4">
      <c r="D115" s="168"/>
    </row>
    <row r="116" spans="4:4">
      <c r="D116" s="168"/>
    </row>
    <row r="117" spans="4:4">
      <c r="D117" s="168"/>
    </row>
    <row r="118" spans="4:4">
      <c r="D118" s="168"/>
    </row>
    <row r="119" spans="4:4">
      <c r="D119" s="168"/>
    </row>
    <row r="120" spans="4:4">
      <c r="D120" s="168"/>
    </row>
    <row r="121" spans="4:4">
      <c r="D121" s="168"/>
    </row>
    <row r="122" spans="4:4">
      <c r="D122" s="168"/>
    </row>
    <row r="123" spans="4:4">
      <c r="D123" s="168"/>
    </row>
    <row r="124" spans="4:4">
      <c r="D124" s="168"/>
    </row>
    <row r="125" spans="4:4">
      <c r="D125" s="168"/>
    </row>
    <row r="126" spans="4:4">
      <c r="D126" s="168"/>
    </row>
    <row r="127" spans="4:4">
      <c r="D127" s="168"/>
    </row>
    <row r="128" spans="4:4">
      <c r="D128" s="168"/>
    </row>
    <row r="129" spans="4:4">
      <c r="D129" s="168"/>
    </row>
    <row r="130" spans="4:4">
      <c r="D130" s="168"/>
    </row>
    <row r="131" spans="4:4">
      <c r="D131" s="168"/>
    </row>
    <row r="132" spans="4:4">
      <c r="D132" s="168"/>
    </row>
    <row r="133" spans="4:4">
      <c r="D133" s="168"/>
    </row>
    <row r="134" spans="4:4">
      <c r="D134" s="168"/>
    </row>
    <row r="135" spans="4:4">
      <c r="D135" s="168"/>
    </row>
    <row r="136" spans="4:4">
      <c r="D136" s="168"/>
    </row>
    <row r="137" spans="4:4">
      <c r="D137" s="168"/>
    </row>
    <row r="138" spans="4:4">
      <c r="D138" s="168"/>
    </row>
    <row r="139" spans="4:4">
      <c r="D139" s="168"/>
    </row>
    <row r="140" spans="4:4">
      <c r="D140" s="168"/>
    </row>
    <row r="141" spans="4:4">
      <c r="D141" s="168"/>
    </row>
    <row r="142" spans="4:4">
      <c r="D142" s="168"/>
    </row>
    <row r="143" spans="4:4">
      <c r="D143" s="168"/>
    </row>
    <row r="144" spans="4:4">
      <c r="D144" s="168"/>
    </row>
    <row r="145" spans="4:4">
      <c r="D145" s="168"/>
    </row>
    <row r="146" spans="4:4">
      <c r="D146" s="168"/>
    </row>
    <row r="147" spans="4:4">
      <c r="D147" s="168"/>
    </row>
    <row r="148" spans="4:4">
      <c r="D148" s="168"/>
    </row>
    <row r="149" spans="4:4">
      <c r="D149" s="168"/>
    </row>
    <row r="150" spans="4:4">
      <c r="D150" s="168"/>
    </row>
    <row r="151" spans="4:4">
      <c r="D151" s="168"/>
    </row>
    <row r="152" spans="4:4">
      <c r="D152" s="168"/>
    </row>
    <row r="153" spans="4:4">
      <c r="D153" s="168"/>
    </row>
    <row r="154" spans="4:4">
      <c r="D154" s="168"/>
    </row>
    <row r="155" spans="4:4">
      <c r="D155" s="168"/>
    </row>
    <row r="156" spans="4:4">
      <c r="D156" s="168"/>
    </row>
    <row r="157" spans="4:4">
      <c r="D157" s="168"/>
    </row>
    <row r="158" spans="4:4">
      <c r="D158" s="168"/>
    </row>
    <row r="159" spans="4:4">
      <c r="D159" s="168"/>
    </row>
    <row r="160" spans="4:4">
      <c r="D160" s="168"/>
    </row>
    <row r="161" spans="4:4">
      <c r="D161" s="168"/>
    </row>
    <row r="162" spans="4:4">
      <c r="D162" s="168"/>
    </row>
    <row r="163" spans="4:4">
      <c r="D163" s="168"/>
    </row>
    <row r="164" spans="4:4">
      <c r="D164" s="168"/>
    </row>
    <row r="165" spans="4:4">
      <c r="D165" s="168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4"/>
  <sheetViews>
    <sheetView topLeftCell="A4" workbookViewId="0">
      <selection activeCell="B11" sqref="B11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59" t="s">
        <v>142</v>
      </c>
      <c r="B1" s="359"/>
    </row>
    <row r="2" spans="1:10" ht="27" customHeight="1">
      <c r="A2" s="196">
        <v>1</v>
      </c>
      <c r="B2" s="94" t="s">
        <v>281</v>
      </c>
      <c r="C2" s="93"/>
      <c r="D2" s="93"/>
    </row>
    <row r="3" spans="1:10" ht="27" customHeight="1">
      <c r="A3" s="196">
        <v>2</v>
      </c>
      <c r="B3" s="96" t="s">
        <v>282</v>
      </c>
      <c r="C3" s="95"/>
      <c r="D3" s="95"/>
    </row>
    <row r="4" spans="1:10" s="188" customFormat="1" ht="27" customHeight="1">
      <c r="A4" s="196">
        <v>3</v>
      </c>
      <c r="B4" s="96" t="s">
        <v>455</v>
      </c>
      <c r="C4" s="95"/>
      <c r="D4" s="95"/>
    </row>
    <row r="5" spans="1:10" ht="27" customHeight="1">
      <c r="A5" s="196">
        <v>4</v>
      </c>
      <c r="B5" s="97" t="s">
        <v>456</v>
      </c>
      <c r="C5" s="93"/>
      <c r="D5" s="93"/>
      <c r="E5" s="93"/>
      <c r="F5" s="93"/>
    </row>
    <row r="6" spans="1:10" ht="27" customHeight="1">
      <c r="A6" s="196">
        <v>5</v>
      </c>
      <c r="B6" s="97" t="s">
        <v>457</v>
      </c>
      <c r="C6" s="93"/>
      <c r="D6" s="93"/>
      <c r="E6" s="93"/>
      <c r="F6" s="93"/>
    </row>
    <row r="7" spans="1:10" ht="42.75" customHeight="1">
      <c r="A7" s="196">
        <v>6</v>
      </c>
      <c r="B7" s="99" t="s">
        <v>458</v>
      </c>
      <c r="C7" s="98"/>
      <c r="D7" s="98"/>
      <c r="E7" s="98"/>
    </row>
    <row r="8" spans="1:10" ht="40.5" customHeight="1">
      <c r="A8" s="196">
        <v>7</v>
      </c>
      <c r="B8" s="94" t="s">
        <v>459</v>
      </c>
      <c r="C8" s="101"/>
      <c r="D8" s="101"/>
      <c r="E8" s="101"/>
    </row>
    <row r="9" spans="1:10" ht="32.25" customHeight="1">
      <c r="A9" s="196">
        <v>8</v>
      </c>
      <c r="B9" s="105" t="s">
        <v>460</v>
      </c>
      <c r="C9" s="98"/>
      <c r="D9" s="98"/>
      <c r="E9" s="98"/>
      <c r="F9" s="98"/>
      <c r="G9" s="98"/>
      <c r="H9" s="98"/>
      <c r="I9" s="100"/>
    </row>
    <row r="10" spans="1:10" ht="33.75" customHeight="1">
      <c r="A10" s="196">
        <v>9</v>
      </c>
      <c r="B10" s="105" t="s">
        <v>461</v>
      </c>
      <c r="C10" s="98"/>
      <c r="D10" s="98"/>
      <c r="E10" s="98"/>
      <c r="F10" s="98"/>
      <c r="G10" s="98"/>
      <c r="H10" s="98"/>
      <c r="I10" s="102"/>
      <c r="J10" s="100"/>
    </row>
    <row r="11" spans="1:10" ht="66" customHeight="1">
      <c r="A11" s="196">
        <v>10</v>
      </c>
      <c r="B11" s="94" t="s">
        <v>462</v>
      </c>
      <c r="C11" s="103"/>
      <c r="D11" s="103"/>
      <c r="E11" s="103"/>
      <c r="F11" s="103"/>
      <c r="G11" s="103"/>
      <c r="H11" s="103"/>
      <c r="I11" s="104"/>
    </row>
    <row r="12" spans="1:10" ht="66" customHeight="1">
      <c r="A12" s="196">
        <v>11</v>
      </c>
      <c r="B12" s="94" t="s">
        <v>463</v>
      </c>
    </row>
    <row r="13" spans="1:10" ht="27" customHeight="1">
      <c r="A13" s="196">
        <v>12</v>
      </c>
      <c r="B13" s="94" t="s">
        <v>447</v>
      </c>
    </row>
    <row r="14" spans="1:10" ht="27" customHeight="1">
      <c r="A14" s="196">
        <v>13</v>
      </c>
      <c r="B14" s="94" t="s">
        <v>464</v>
      </c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opLeftCell="A4" workbookViewId="0">
      <selection activeCell="B8" sqref="B8"/>
    </sheetView>
  </sheetViews>
  <sheetFormatPr defaultRowHeight="12.75"/>
  <cols>
    <col min="1" max="1" width="26.5703125" customWidth="1"/>
    <col min="2" max="2" width="68.42578125" customWidth="1"/>
    <col min="3" max="5" width="7.7109375" customWidth="1"/>
  </cols>
  <sheetData>
    <row r="1" spans="1:5" ht="79.5" customHeight="1">
      <c r="A1" s="23"/>
      <c r="B1" s="296" t="s">
        <v>465</v>
      </c>
      <c r="C1" s="328"/>
      <c r="D1" s="328"/>
      <c r="E1" s="328"/>
    </row>
    <row r="2" spans="1:5" ht="58.5" customHeight="1">
      <c r="A2" s="327" t="s">
        <v>424</v>
      </c>
      <c r="B2" s="327"/>
      <c r="C2" s="327"/>
      <c r="D2" s="327"/>
      <c r="E2" s="327"/>
    </row>
    <row r="3" spans="1:5" ht="25.5">
      <c r="A3" s="23"/>
      <c r="B3" s="23"/>
      <c r="C3" s="264"/>
      <c r="D3" s="264"/>
      <c r="E3" s="89" t="s">
        <v>402</v>
      </c>
    </row>
    <row r="4" spans="1:5" ht="63" customHeight="1">
      <c r="A4" s="62"/>
      <c r="B4" s="146" t="s">
        <v>403</v>
      </c>
      <c r="C4" s="106" t="s">
        <v>422</v>
      </c>
      <c r="D4" s="106" t="s">
        <v>418</v>
      </c>
      <c r="E4" s="106" t="s">
        <v>423</v>
      </c>
    </row>
    <row r="5" spans="1:5">
      <c r="A5" s="62" t="s">
        <v>404</v>
      </c>
      <c r="B5" s="62"/>
      <c r="C5" s="291"/>
      <c r="D5" s="291"/>
      <c r="E5" s="291"/>
    </row>
    <row r="6" spans="1:5" ht="40.5" customHeight="1">
      <c r="A6" s="62" t="s">
        <v>405</v>
      </c>
      <c r="B6" s="177" t="s">
        <v>406</v>
      </c>
      <c r="C6" s="292">
        <v>0</v>
      </c>
      <c r="D6" s="292">
        <v>0</v>
      </c>
      <c r="E6" s="292">
        <v>0</v>
      </c>
    </row>
    <row r="7" spans="1:5">
      <c r="A7" s="62" t="s">
        <v>407</v>
      </c>
      <c r="B7" s="62"/>
      <c r="C7" s="62"/>
      <c r="D7" s="291"/>
      <c r="E7" s="291"/>
    </row>
    <row r="8" spans="1:5" ht="40.5" customHeight="1">
      <c r="A8" s="293" t="s">
        <v>408</v>
      </c>
      <c r="B8" s="294" t="s">
        <v>409</v>
      </c>
      <c r="C8" s="292">
        <v>0</v>
      </c>
      <c r="D8" s="292">
        <v>0</v>
      </c>
      <c r="E8" s="292">
        <v>0</v>
      </c>
    </row>
    <row r="9" spans="1:5" ht="43.5" hidden="1" customHeight="1">
      <c r="A9" s="293" t="s">
        <v>410</v>
      </c>
      <c r="B9" s="294" t="s">
        <v>411</v>
      </c>
      <c r="C9" s="292">
        <v>0</v>
      </c>
      <c r="D9" s="292">
        <v>0</v>
      </c>
      <c r="E9" s="292">
        <v>0</v>
      </c>
    </row>
    <row r="10" spans="1:5" ht="37.5" hidden="1" customHeight="1">
      <c r="A10" s="293" t="s">
        <v>412</v>
      </c>
      <c r="B10" s="294" t="s">
        <v>413</v>
      </c>
      <c r="C10" s="292">
        <v>0</v>
      </c>
      <c r="D10" s="292">
        <v>0</v>
      </c>
      <c r="E10" s="292">
        <v>0</v>
      </c>
    </row>
    <row r="11" spans="1:5" ht="43.5" hidden="1" customHeight="1">
      <c r="A11" s="293" t="s">
        <v>414</v>
      </c>
      <c r="B11" s="294" t="s">
        <v>415</v>
      </c>
      <c r="C11" s="292">
        <v>0</v>
      </c>
      <c r="D11" s="292">
        <v>0</v>
      </c>
      <c r="E11" s="292">
        <v>0</v>
      </c>
    </row>
    <row r="12" spans="1:5" ht="48.75" hidden="1" customHeight="1">
      <c r="A12" s="293" t="s">
        <v>416</v>
      </c>
      <c r="B12" s="294" t="s">
        <v>417</v>
      </c>
      <c r="C12" s="292">
        <v>0</v>
      </c>
      <c r="D12" s="292">
        <v>0</v>
      </c>
      <c r="E12" s="292">
        <v>0</v>
      </c>
    </row>
    <row r="13" spans="1:5" ht="38.25">
      <c r="A13" s="303" t="s">
        <v>184</v>
      </c>
      <c r="B13" s="304" t="s">
        <v>466</v>
      </c>
      <c r="C13" s="305">
        <v>0</v>
      </c>
      <c r="D13" s="305">
        <v>0</v>
      </c>
      <c r="E13" s="305">
        <v>0</v>
      </c>
    </row>
    <row r="14" spans="1:5" ht="38.25">
      <c r="A14" s="303" t="s">
        <v>186</v>
      </c>
      <c r="B14" s="304" t="s">
        <v>467</v>
      </c>
      <c r="C14" s="305">
        <v>0</v>
      </c>
      <c r="D14" s="305">
        <v>0</v>
      </c>
      <c r="E14" s="305">
        <v>0</v>
      </c>
    </row>
  </sheetData>
  <mergeCells count="2">
    <mergeCell ref="A2:E2"/>
    <mergeCell ref="C1:E1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B8" sqref="B8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95" t="s">
        <v>426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327" t="s">
        <v>274</v>
      </c>
      <c r="B3" s="327"/>
      <c r="C3" s="327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>
      <c r="A5" s="329" t="s">
        <v>291</v>
      </c>
      <c r="B5" s="330"/>
      <c r="C5" s="331"/>
    </row>
    <row r="6" spans="1:10" s="224" customFormat="1">
      <c r="A6" s="225">
        <v>801</v>
      </c>
      <c r="B6" s="225" t="s">
        <v>289</v>
      </c>
      <c r="C6" s="226" t="s">
        <v>290</v>
      </c>
    </row>
    <row r="7" spans="1:10">
      <c r="A7" s="138" t="s">
        <v>149</v>
      </c>
      <c r="B7" s="139" t="s">
        <v>183</v>
      </c>
      <c r="C7" s="140" t="s">
        <v>184</v>
      </c>
    </row>
    <row r="8" spans="1:10">
      <c r="A8" s="138" t="s">
        <v>149</v>
      </c>
      <c r="B8" s="139" t="s">
        <v>185</v>
      </c>
      <c r="C8" s="140" t="s">
        <v>186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43"/>
  <sheetViews>
    <sheetView view="pageBreakPreview" zoomScaleSheetLayoutView="100" workbookViewId="0">
      <selection activeCell="C37" sqref="C37"/>
    </sheetView>
  </sheetViews>
  <sheetFormatPr defaultRowHeight="12.75"/>
  <cols>
    <col min="1" max="1" width="17.42578125" customWidth="1"/>
    <col min="2" max="2" width="35.85546875" style="16" customWidth="1"/>
    <col min="3" max="3" width="43.5703125" style="22" customWidth="1"/>
    <col min="4" max="4" width="14.140625" style="22" hidden="1" customWidth="1"/>
    <col min="5" max="5" width="25.85546875" style="16" customWidth="1"/>
    <col min="6" max="6" width="10.140625" hidden="1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8" customFormat="1" ht="120.75" customHeight="1">
      <c r="B1" s="11"/>
      <c r="C1" s="141"/>
      <c r="D1" s="338" t="s">
        <v>425</v>
      </c>
      <c r="E1" s="338"/>
      <c r="F1" s="338"/>
    </row>
    <row r="2" spans="1:7" s="45" customFormat="1" ht="47.25" customHeight="1">
      <c r="A2" s="332" t="s">
        <v>427</v>
      </c>
      <c r="B2" s="333"/>
      <c r="C2" s="333"/>
      <c r="D2" s="333"/>
      <c r="E2" s="333"/>
    </row>
    <row r="3" spans="1:7" s="8" customFormat="1" ht="15.75">
      <c r="A3" s="12"/>
      <c r="B3" s="13"/>
      <c r="C3" s="14"/>
      <c r="D3" s="14"/>
      <c r="E3" s="229" t="s">
        <v>130</v>
      </c>
    </row>
    <row r="4" spans="1:7" s="45" customFormat="1" ht="27">
      <c r="A4" s="202" t="s">
        <v>8</v>
      </c>
      <c r="B4" s="202" t="s">
        <v>9</v>
      </c>
      <c r="C4" s="202" t="s">
        <v>5</v>
      </c>
      <c r="D4" s="61" t="s">
        <v>292</v>
      </c>
      <c r="E4" s="106" t="s">
        <v>428</v>
      </c>
      <c r="F4" s="62" t="s">
        <v>169</v>
      </c>
      <c r="G4" s="8"/>
    </row>
    <row r="5" spans="1:7" s="15" customFormat="1" ht="15.75">
      <c r="A5" s="113">
        <v>1</v>
      </c>
      <c r="B5" s="113">
        <v>2</v>
      </c>
      <c r="C5" s="113">
        <v>3</v>
      </c>
      <c r="D5" s="63"/>
      <c r="E5" s="113">
        <v>4</v>
      </c>
      <c r="F5" s="64"/>
      <c r="G5" s="8"/>
    </row>
    <row r="6" spans="1:7" s="45" customFormat="1" ht="18.75">
      <c r="A6" s="71" t="s">
        <v>172</v>
      </c>
      <c r="B6" s="202" t="s">
        <v>11</v>
      </c>
      <c r="C6" s="203" t="s">
        <v>12</v>
      </c>
      <c r="D6" s="230" t="e">
        <f>D7+D15</f>
        <v>#REF!</v>
      </c>
      <c r="E6" s="204">
        <f>E7+E15</f>
        <v>395</v>
      </c>
      <c r="F6" s="61">
        <f>F7+F15</f>
        <v>425.9</v>
      </c>
      <c r="G6" s="8"/>
    </row>
    <row r="7" spans="1:7" s="45" customFormat="1" ht="18.75">
      <c r="A7" s="205"/>
      <c r="B7" s="202"/>
      <c r="C7" s="206" t="s">
        <v>13</v>
      </c>
      <c r="D7" s="230" t="e">
        <f>D8+D9+D10+D12+#REF!</f>
        <v>#REF!</v>
      </c>
      <c r="E7" s="204">
        <f>E8+E12</f>
        <v>265</v>
      </c>
      <c r="F7" s="61">
        <f>F8+F11+F13+F14+F9</f>
        <v>389.9</v>
      </c>
      <c r="G7" s="8"/>
    </row>
    <row r="8" spans="1:7" s="45" customFormat="1" ht="18.75">
      <c r="A8" s="113">
        <v>182</v>
      </c>
      <c r="B8" s="207" t="s">
        <v>14</v>
      </c>
      <c r="C8" s="206" t="s">
        <v>15</v>
      </c>
      <c r="D8" s="231">
        <v>62</v>
      </c>
      <c r="E8" s="208">
        <v>74</v>
      </c>
      <c r="F8" s="64">
        <v>125</v>
      </c>
      <c r="G8" s="8"/>
    </row>
    <row r="9" spans="1:7" s="45" customFormat="1" ht="38.25" hidden="1">
      <c r="A9" s="113">
        <v>100</v>
      </c>
      <c r="B9" s="207" t="s">
        <v>137</v>
      </c>
      <c r="C9" s="206" t="s">
        <v>16</v>
      </c>
      <c r="D9" s="231">
        <v>0</v>
      </c>
      <c r="E9" s="208">
        <v>0</v>
      </c>
      <c r="F9" s="64">
        <v>227.9</v>
      </c>
      <c r="G9" s="8"/>
    </row>
    <row r="10" spans="1:7" s="46" customFormat="1" ht="18.75" hidden="1">
      <c r="A10" s="202">
        <v>182</v>
      </c>
      <c r="B10" s="202" t="s">
        <v>17</v>
      </c>
      <c r="C10" s="203" t="s">
        <v>18</v>
      </c>
      <c r="D10" s="230">
        <f>D11</f>
        <v>0</v>
      </c>
      <c r="E10" s="204">
        <f>E11</f>
        <v>0</v>
      </c>
      <c r="F10" s="61">
        <f>F11</f>
        <v>4</v>
      </c>
      <c r="G10" s="65"/>
    </row>
    <row r="11" spans="1:7" s="45" customFormat="1" ht="18.75" hidden="1">
      <c r="A11" s="202">
        <v>182</v>
      </c>
      <c r="B11" s="113" t="s">
        <v>19</v>
      </c>
      <c r="C11" s="206" t="s">
        <v>20</v>
      </c>
      <c r="D11" s="231"/>
      <c r="E11" s="208">
        <v>0</v>
      </c>
      <c r="F11" s="64">
        <v>4</v>
      </c>
      <c r="G11" s="8"/>
    </row>
    <row r="12" spans="1:7" s="46" customFormat="1" ht="18.75">
      <c r="A12" s="202">
        <v>182</v>
      </c>
      <c r="B12" s="202" t="s">
        <v>21</v>
      </c>
      <c r="C12" s="203" t="s">
        <v>22</v>
      </c>
      <c r="D12" s="230">
        <f>D13+D14</f>
        <v>166.4</v>
      </c>
      <c r="E12" s="204">
        <f>E13+E14</f>
        <v>191</v>
      </c>
      <c r="F12" s="61">
        <f>F13+F14</f>
        <v>33</v>
      </c>
      <c r="G12" s="65"/>
    </row>
    <row r="13" spans="1:7" s="46" customFormat="1" ht="18.75">
      <c r="A13" s="202">
        <v>182</v>
      </c>
      <c r="B13" s="113" t="s">
        <v>131</v>
      </c>
      <c r="C13" s="206" t="s">
        <v>170</v>
      </c>
      <c r="D13" s="230">
        <v>38.9</v>
      </c>
      <c r="E13" s="204">
        <v>51</v>
      </c>
      <c r="F13" s="66">
        <v>8</v>
      </c>
      <c r="G13" s="65"/>
    </row>
    <row r="14" spans="1:7" s="45" customFormat="1" ht="18.75">
      <c r="A14" s="202">
        <v>182</v>
      </c>
      <c r="B14" s="113" t="s">
        <v>132</v>
      </c>
      <c r="C14" s="206" t="s">
        <v>171</v>
      </c>
      <c r="D14" s="231">
        <v>127.5</v>
      </c>
      <c r="E14" s="208">
        <v>140</v>
      </c>
      <c r="F14" s="64">
        <v>25</v>
      </c>
      <c r="G14" s="8"/>
    </row>
    <row r="15" spans="1:7" s="45" customFormat="1" ht="18.75">
      <c r="A15" s="81"/>
      <c r="B15" s="113"/>
      <c r="C15" s="206" t="s">
        <v>27</v>
      </c>
      <c r="D15" s="204">
        <f>D16+D21+D22+D23</f>
        <v>196</v>
      </c>
      <c r="E15" s="204">
        <f>E17+E21</f>
        <v>130</v>
      </c>
      <c r="F15" s="61">
        <f>F16+F21+F23</f>
        <v>36</v>
      </c>
      <c r="G15" s="8"/>
    </row>
    <row r="16" spans="1:7" s="46" customFormat="1" ht="38.25" hidden="1">
      <c r="A16" s="71" t="s">
        <v>175</v>
      </c>
      <c r="B16" s="202" t="s">
        <v>28</v>
      </c>
      <c r="C16" s="203" t="s">
        <v>29</v>
      </c>
      <c r="D16" s="230">
        <f>D17</f>
        <v>117</v>
      </c>
      <c r="E16" s="204">
        <v>0</v>
      </c>
      <c r="F16" s="66">
        <v>18.5</v>
      </c>
      <c r="G16" s="65"/>
    </row>
    <row r="17" spans="1:7" s="200" customFormat="1" ht="66" customHeight="1">
      <c r="A17" s="71" t="s">
        <v>149</v>
      </c>
      <c r="B17" s="72" t="s">
        <v>173</v>
      </c>
      <c r="C17" s="73" t="s">
        <v>174</v>
      </c>
      <c r="D17" s="197">
        <f>D18+D19+D20</f>
        <v>117</v>
      </c>
      <c r="E17" s="197">
        <f>E20</f>
        <v>80</v>
      </c>
      <c r="F17" s="197">
        <f>F18+F19+F20</f>
        <v>112.2</v>
      </c>
    </row>
    <row r="18" spans="1:7" s="200" customFormat="1" ht="64.5" hidden="1" customHeight="1">
      <c r="A18" s="71" t="s">
        <v>175</v>
      </c>
      <c r="B18" s="72" t="s">
        <v>176</v>
      </c>
      <c r="C18" s="73" t="s">
        <v>177</v>
      </c>
      <c r="D18" s="230">
        <v>0</v>
      </c>
      <c r="E18" s="197">
        <v>0</v>
      </c>
      <c r="F18" s="199"/>
    </row>
    <row r="19" spans="1:7" s="200" customFormat="1" ht="66.75" hidden="1" customHeight="1">
      <c r="A19" s="71" t="s">
        <v>149</v>
      </c>
      <c r="B19" s="72" t="s">
        <v>275</v>
      </c>
      <c r="C19" s="73" t="s">
        <v>206</v>
      </c>
      <c r="D19" s="230">
        <v>0</v>
      </c>
      <c r="E19" s="197">
        <v>0</v>
      </c>
      <c r="F19" s="199"/>
    </row>
    <row r="20" spans="1:7" s="200" customFormat="1" ht="50.25" customHeight="1">
      <c r="A20" s="71" t="s">
        <v>149</v>
      </c>
      <c r="B20" s="207" t="s">
        <v>190</v>
      </c>
      <c r="C20" s="209" t="s">
        <v>207</v>
      </c>
      <c r="D20" s="230">
        <v>117</v>
      </c>
      <c r="E20" s="197">
        <v>80</v>
      </c>
      <c r="F20" s="199">
        <v>112.2</v>
      </c>
    </row>
    <row r="21" spans="1:7" s="46" customFormat="1" ht="25.5">
      <c r="A21" s="202">
        <v>801</v>
      </c>
      <c r="B21" s="202" t="s">
        <v>30</v>
      </c>
      <c r="C21" s="210" t="s">
        <v>31</v>
      </c>
      <c r="D21" s="230">
        <v>0</v>
      </c>
      <c r="E21" s="204">
        <f>E22</f>
        <v>50</v>
      </c>
      <c r="F21" s="66">
        <v>9.5</v>
      </c>
      <c r="G21" s="65"/>
    </row>
    <row r="22" spans="1:7" s="46" customFormat="1" ht="25.5">
      <c r="A22" s="71" t="s">
        <v>149</v>
      </c>
      <c r="B22" s="113" t="s">
        <v>178</v>
      </c>
      <c r="C22" s="211" t="s">
        <v>179</v>
      </c>
      <c r="D22" s="230">
        <v>79</v>
      </c>
      <c r="E22" s="204">
        <v>50</v>
      </c>
      <c r="F22" s="66">
        <v>9.5</v>
      </c>
      <c r="G22" s="65"/>
    </row>
    <row r="23" spans="1:7" s="46" customFormat="1" ht="18.75" hidden="1">
      <c r="A23" s="71" t="s">
        <v>149</v>
      </c>
      <c r="B23" s="202" t="s">
        <v>133</v>
      </c>
      <c r="C23" s="203" t="s">
        <v>134</v>
      </c>
      <c r="D23" s="230">
        <v>0</v>
      </c>
      <c r="E23" s="204">
        <v>0</v>
      </c>
      <c r="F23" s="66">
        <v>8</v>
      </c>
      <c r="G23" s="65"/>
    </row>
    <row r="24" spans="1:7" s="46" customFormat="1" ht="25.5" hidden="1">
      <c r="A24" s="71" t="s">
        <v>149</v>
      </c>
      <c r="B24" s="207" t="s">
        <v>180</v>
      </c>
      <c r="C24" s="212" t="s">
        <v>181</v>
      </c>
      <c r="D24" s="230">
        <v>0</v>
      </c>
      <c r="E24" s="204">
        <v>0</v>
      </c>
      <c r="F24" s="66">
        <v>8</v>
      </c>
      <c r="G24" s="65"/>
    </row>
    <row r="25" spans="1:7" s="47" customFormat="1" ht="18.75">
      <c r="A25" s="71" t="s">
        <v>149</v>
      </c>
      <c r="B25" s="202" t="s">
        <v>32</v>
      </c>
      <c r="C25" s="203" t="s">
        <v>33</v>
      </c>
      <c r="D25" s="204">
        <f>D26</f>
        <v>4764.5</v>
      </c>
      <c r="E25" s="204">
        <f>E26</f>
        <v>3119.59</v>
      </c>
      <c r="F25" s="67">
        <v>3209.6</v>
      </c>
      <c r="G25" s="68"/>
    </row>
    <row r="26" spans="1:7" s="48" customFormat="1" ht="25.5">
      <c r="A26" s="71" t="s">
        <v>149</v>
      </c>
      <c r="B26" s="202" t="s">
        <v>34</v>
      </c>
      <c r="C26" s="203" t="s">
        <v>35</v>
      </c>
      <c r="D26" s="204">
        <f>D27+D29+D30+D31</f>
        <v>4764.5</v>
      </c>
      <c r="E26" s="204">
        <f>E28+E30+E31</f>
        <v>3119.59</v>
      </c>
      <c r="F26" s="61">
        <f>F27+F29+F30+F31</f>
        <v>3209.6</v>
      </c>
      <c r="G26" s="69"/>
    </row>
    <row r="27" spans="1:7" s="48" customFormat="1" ht="25.5">
      <c r="A27" s="71" t="s">
        <v>149</v>
      </c>
      <c r="B27" s="113" t="s">
        <v>34</v>
      </c>
      <c r="C27" s="206" t="s">
        <v>35</v>
      </c>
      <c r="D27" s="230">
        <f>D28</f>
        <v>3003.4</v>
      </c>
      <c r="E27" s="204">
        <f>E26</f>
        <v>3119.59</v>
      </c>
      <c r="F27" s="70">
        <f>F28</f>
        <v>3142.7</v>
      </c>
      <c r="G27" s="69"/>
    </row>
    <row r="28" spans="1:7" s="48" customFormat="1" ht="25.5">
      <c r="A28" s="71" t="s">
        <v>149</v>
      </c>
      <c r="B28" s="113" t="s">
        <v>329</v>
      </c>
      <c r="C28" s="206" t="s">
        <v>138</v>
      </c>
      <c r="D28" s="230">
        <v>3003.4</v>
      </c>
      <c r="E28" s="204">
        <v>2903.59</v>
      </c>
      <c r="F28" s="70">
        <v>3142.7</v>
      </c>
      <c r="G28" s="69"/>
    </row>
    <row r="29" spans="1:7" s="48" customFormat="1" ht="25.5" hidden="1">
      <c r="A29" s="71" t="s">
        <v>149</v>
      </c>
      <c r="B29" s="113" t="s">
        <v>330</v>
      </c>
      <c r="C29" s="206" t="s">
        <v>139</v>
      </c>
      <c r="D29" s="230">
        <v>0</v>
      </c>
      <c r="E29" s="214"/>
      <c r="F29" s="70"/>
      <c r="G29" s="69"/>
    </row>
    <row r="30" spans="1:7" s="48" customFormat="1" ht="25.5">
      <c r="A30" s="71" t="s">
        <v>149</v>
      </c>
      <c r="B30" s="113" t="s">
        <v>331</v>
      </c>
      <c r="C30" s="206" t="s">
        <v>140</v>
      </c>
      <c r="D30" s="231">
        <v>108.1</v>
      </c>
      <c r="E30" s="204">
        <v>216</v>
      </c>
      <c r="F30" s="70">
        <v>66.900000000000006</v>
      </c>
      <c r="G30" s="69"/>
    </row>
    <row r="31" spans="1:7" s="48" customFormat="1" ht="18.75">
      <c r="A31" s="71" t="s">
        <v>149</v>
      </c>
      <c r="B31" s="113" t="s">
        <v>332</v>
      </c>
      <c r="C31" s="206" t="s">
        <v>141</v>
      </c>
      <c r="D31" s="230">
        <v>1653</v>
      </c>
      <c r="E31" s="214"/>
      <c r="F31" s="70"/>
      <c r="G31" s="69"/>
    </row>
    <row r="32" spans="1:7" s="45" customFormat="1" ht="18.75">
      <c r="A32" s="71" t="s">
        <v>149</v>
      </c>
      <c r="B32" s="113" t="s">
        <v>135</v>
      </c>
      <c r="C32" s="206" t="s">
        <v>136</v>
      </c>
      <c r="D32" s="206"/>
      <c r="E32" s="208"/>
      <c r="F32" s="64"/>
      <c r="G32" s="8"/>
    </row>
    <row r="33" spans="1:7" s="45" customFormat="1" ht="18.75">
      <c r="A33" s="202"/>
      <c r="B33" s="202"/>
      <c r="C33" s="203" t="s">
        <v>36</v>
      </c>
      <c r="D33" s="204" t="e">
        <f>D6+D26</f>
        <v>#REF!</v>
      </c>
      <c r="E33" s="204">
        <f>E6+E26</f>
        <v>3514.59</v>
      </c>
      <c r="F33" s="61">
        <f>F6+F26</f>
        <v>3635.5</v>
      </c>
      <c r="G33" s="8"/>
    </row>
    <row r="34" spans="1:7" s="45" customFormat="1" ht="18.75" customHeight="1">
      <c r="A34" s="336"/>
      <c r="B34" s="337"/>
      <c r="C34" s="337"/>
      <c r="D34" s="337"/>
      <c r="E34" s="337"/>
    </row>
    <row r="35" spans="1:7" s="40" customFormat="1" ht="39.75" customHeight="1">
      <c r="A35" s="335"/>
      <c r="B35" s="335"/>
      <c r="C35" s="335"/>
      <c r="D35" s="335"/>
      <c r="E35" s="335"/>
      <c r="F35" s="59"/>
    </row>
    <row r="36" spans="1:7" s="40" customFormat="1" ht="33.6" customHeight="1">
      <c r="A36" s="334"/>
      <c r="B36" s="334"/>
      <c r="C36" s="334"/>
      <c r="D36" s="19"/>
      <c r="E36" s="213"/>
    </row>
    <row r="37" spans="1:7" s="40" customFormat="1" ht="18">
      <c r="A37" s="49"/>
      <c r="B37" s="50"/>
      <c r="C37" s="50"/>
      <c r="D37" s="19"/>
      <c r="E37" s="228"/>
    </row>
    <row r="38" spans="1:7" ht="12.75" customHeight="1">
      <c r="A38" s="18"/>
      <c r="B38" s="20"/>
      <c r="C38" s="19"/>
      <c r="D38" s="19"/>
      <c r="E38" s="17"/>
    </row>
    <row r="39" spans="1:7" ht="12.75" customHeight="1">
      <c r="A39" s="18"/>
      <c r="B39" s="19"/>
      <c r="C39" s="19"/>
      <c r="D39" s="19"/>
      <c r="E39" s="17"/>
    </row>
    <row r="40" spans="1:7" ht="12.75" customHeight="1">
      <c r="A40" s="18"/>
      <c r="B40" s="20"/>
      <c r="C40" s="19"/>
      <c r="D40" s="21"/>
      <c r="E40" s="17"/>
    </row>
    <row r="41" spans="1:7">
      <c r="A41" s="18"/>
      <c r="B41" s="19"/>
      <c r="C41" s="19"/>
      <c r="E41" s="17"/>
    </row>
    <row r="42" spans="1:7" ht="26.25" customHeight="1">
      <c r="A42" s="18"/>
      <c r="B42" s="21"/>
      <c r="C42" s="21"/>
      <c r="E42" s="21"/>
    </row>
    <row r="43" spans="1:7">
      <c r="A43" s="18"/>
    </row>
  </sheetData>
  <mergeCells count="5">
    <mergeCell ref="A2:E2"/>
    <mergeCell ref="A36:C36"/>
    <mergeCell ref="A35:E35"/>
    <mergeCell ref="A34:E34"/>
    <mergeCell ref="D1:F1"/>
  </mergeCells>
  <pageMargins left="0.62992125984251968" right="0.19685039370078741" top="0.51181102362204722" bottom="0.43307086614173229" header="0.51181102362204722" footer="0.43307086614173229"/>
  <pageSetup paperSize="9" scale="7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5"/>
  <sheetViews>
    <sheetView topLeftCell="A5" workbookViewId="0">
      <selection activeCell="B30" sqref="B30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1.85546875" style="22" hidden="1" customWidth="1"/>
    <col min="5" max="5" width="14.7109375" style="16" customWidth="1"/>
    <col min="6" max="6" width="13.7109375" style="227" customWidth="1"/>
    <col min="7" max="7" width="12.42578125" hidden="1" customWidth="1"/>
    <col min="9" max="9" width="11" bestFit="1" customWidth="1"/>
    <col min="257" max="257" width="17.42578125" customWidth="1"/>
    <col min="258" max="258" width="25" customWidth="1"/>
    <col min="259" max="259" width="49.85546875" customWidth="1"/>
    <col min="260" max="261" width="19.5703125" customWidth="1"/>
    <col min="262" max="262" width="13.140625" customWidth="1"/>
    <col min="513" max="513" width="17.42578125" customWidth="1"/>
    <col min="514" max="514" width="25" customWidth="1"/>
    <col min="515" max="515" width="49.85546875" customWidth="1"/>
    <col min="516" max="517" width="19.5703125" customWidth="1"/>
    <col min="518" max="518" width="13.140625" customWidth="1"/>
    <col min="769" max="769" width="17.42578125" customWidth="1"/>
    <col min="770" max="770" width="25" customWidth="1"/>
    <col min="771" max="771" width="49.85546875" customWidth="1"/>
    <col min="772" max="773" width="19.5703125" customWidth="1"/>
    <col min="774" max="774" width="13.140625" customWidth="1"/>
    <col min="1025" max="1025" width="17.42578125" customWidth="1"/>
    <col min="1026" max="1026" width="25" customWidth="1"/>
    <col min="1027" max="1027" width="49.85546875" customWidth="1"/>
    <col min="1028" max="1029" width="19.5703125" customWidth="1"/>
    <col min="1030" max="1030" width="13.140625" customWidth="1"/>
    <col min="1281" max="1281" width="17.42578125" customWidth="1"/>
    <col min="1282" max="1282" width="25" customWidth="1"/>
    <col min="1283" max="1283" width="49.85546875" customWidth="1"/>
    <col min="1284" max="1285" width="19.5703125" customWidth="1"/>
    <col min="1286" max="1286" width="13.140625" customWidth="1"/>
    <col min="1537" max="1537" width="17.42578125" customWidth="1"/>
    <col min="1538" max="1538" width="25" customWidth="1"/>
    <col min="1539" max="1539" width="49.85546875" customWidth="1"/>
    <col min="1540" max="1541" width="19.5703125" customWidth="1"/>
    <col min="1542" max="1542" width="13.140625" customWidth="1"/>
    <col min="1793" max="1793" width="17.42578125" customWidth="1"/>
    <col min="1794" max="1794" width="25" customWidth="1"/>
    <col min="1795" max="1795" width="49.85546875" customWidth="1"/>
    <col min="1796" max="1797" width="19.5703125" customWidth="1"/>
    <col min="1798" max="1798" width="13.140625" customWidth="1"/>
    <col min="2049" max="2049" width="17.42578125" customWidth="1"/>
    <col min="2050" max="2050" width="25" customWidth="1"/>
    <col min="2051" max="2051" width="49.85546875" customWidth="1"/>
    <col min="2052" max="2053" width="19.5703125" customWidth="1"/>
    <col min="2054" max="2054" width="13.140625" customWidth="1"/>
    <col min="2305" max="2305" width="17.42578125" customWidth="1"/>
    <col min="2306" max="2306" width="25" customWidth="1"/>
    <col min="2307" max="2307" width="49.85546875" customWidth="1"/>
    <col min="2308" max="2309" width="19.5703125" customWidth="1"/>
    <col min="2310" max="2310" width="13.140625" customWidth="1"/>
    <col min="2561" max="2561" width="17.42578125" customWidth="1"/>
    <col min="2562" max="2562" width="25" customWidth="1"/>
    <col min="2563" max="2563" width="49.85546875" customWidth="1"/>
    <col min="2564" max="2565" width="19.5703125" customWidth="1"/>
    <col min="2566" max="2566" width="13.140625" customWidth="1"/>
    <col min="2817" max="2817" width="17.42578125" customWidth="1"/>
    <col min="2818" max="2818" width="25" customWidth="1"/>
    <col min="2819" max="2819" width="49.85546875" customWidth="1"/>
    <col min="2820" max="2821" width="19.5703125" customWidth="1"/>
    <col min="2822" max="2822" width="13.140625" customWidth="1"/>
    <col min="3073" max="3073" width="17.42578125" customWidth="1"/>
    <col min="3074" max="3074" width="25" customWidth="1"/>
    <col min="3075" max="3075" width="49.85546875" customWidth="1"/>
    <col min="3076" max="3077" width="19.5703125" customWidth="1"/>
    <col min="3078" max="3078" width="13.140625" customWidth="1"/>
    <col min="3329" max="3329" width="17.42578125" customWidth="1"/>
    <col min="3330" max="3330" width="25" customWidth="1"/>
    <col min="3331" max="3331" width="49.85546875" customWidth="1"/>
    <col min="3332" max="3333" width="19.5703125" customWidth="1"/>
    <col min="3334" max="3334" width="13.140625" customWidth="1"/>
    <col min="3585" max="3585" width="17.42578125" customWidth="1"/>
    <col min="3586" max="3586" width="25" customWidth="1"/>
    <col min="3587" max="3587" width="49.85546875" customWidth="1"/>
    <col min="3588" max="3589" width="19.5703125" customWidth="1"/>
    <col min="3590" max="3590" width="13.140625" customWidth="1"/>
    <col min="3841" max="3841" width="17.42578125" customWidth="1"/>
    <col min="3842" max="3842" width="25" customWidth="1"/>
    <col min="3843" max="3843" width="49.85546875" customWidth="1"/>
    <col min="3844" max="3845" width="19.5703125" customWidth="1"/>
    <col min="3846" max="3846" width="13.140625" customWidth="1"/>
    <col min="4097" max="4097" width="17.42578125" customWidth="1"/>
    <col min="4098" max="4098" width="25" customWidth="1"/>
    <col min="4099" max="4099" width="49.85546875" customWidth="1"/>
    <col min="4100" max="4101" width="19.5703125" customWidth="1"/>
    <col min="4102" max="4102" width="13.140625" customWidth="1"/>
    <col min="4353" max="4353" width="17.42578125" customWidth="1"/>
    <col min="4354" max="4354" width="25" customWidth="1"/>
    <col min="4355" max="4355" width="49.85546875" customWidth="1"/>
    <col min="4356" max="4357" width="19.5703125" customWidth="1"/>
    <col min="4358" max="4358" width="13.140625" customWidth="1"/>
    <col min="4609" max="4609" width="17.42578125" customWidth="1"/>
    <col min="4610" max="4610" width="25" customWidth="1"/>
    <col min="4611" max="4611" width="49.85546875" customWidth="1"/>
    <col min="4612" max="4613" width="19.5703125" customWidth="1"/>
    <col min="4614" max="4614" width="13.140625" customWidth="1"/>
    <col min="4865" max="4865" width="17.42578125" customWidth="1"/>
    <col min="4866" max="4866" width="25" customWidth="1"/>
    <col min="4867" max="4867" width="49.85546875" customWidth="1"/>
    <col min="4868" max="4869" width="19.5703125" customWidth="1"/>
    <col min="4870" max="4870" width="13.140625" customWidth="1"/>
    <col min="5121" max="5121" width="17.42578125" customWidth="1"/>
    <col min="5122" max="5122" width="25" customWidth="1"/>
    <col min="5123" max="5123" width="49.85546875" customWidth="1"/>
    <col min="5124" max="5125" width="19.5703125" customWidth="1"/>
    <col min="5126" max="5126" width="13.140625" customWidth="1"/>
    <col min="5377" max="5377" width="17.42578125" customWidth="1"/>
    <col min="5378" max="5378" width="25" customWidth="1"/>
    <col min="5379" max="5379" width="49.85546875" customWidth="1"/>
    <col min="5380" max="5381" width="19.5703125" customWidth="1"/>
    <col min="5382" max="5382" width="13.140625" customWidth="1"/>
    <col min="5633" max="5633" width="17.42578125" customWidth="1"/>
    <col min="5634" max="5634" width="25" customWidth="1"/>
    <col min="5635" max="5635" width="49.85546875" customWidth="1"/>
    <col min="5636" max="5637" width="19.5703125" customWidth="1"/>
    <col min="5638" max="5638" width="13.140625" customWidth="1"/>
    <col min="5889" max="5889" width="17.42578125" customWidth="1"/>
    <col min="5890" max="5890" width="25" customWidth="1"/>
    <col min="5891" max="5891" width="49.85546875" customWidth="1"/>
    <col min="5892" max="5893" width="19.5703125" customWidth="1"/>
    <col min="5894" max="5894" width="13.140625" customWidth="1"/>
    <col min="6145" max="6145" width="17.42578125" customWidth="1"/>
    <col min="6146" max="6146" width="25" customWidth="1"/>
    <col min="6147" max="6147" width="49.85546875" customWidth="1"/>
    <col min="6148" max="6149" width="19.5703125" customWidth="1"/>
    <col min="6150" max="6150" width="13.140625" customWidth="1"/>
    <col min="6401" max="6401" width="17.42578125" customWidth="1"/>
    <col min="6402" max="6402" width="25" customWidth="1"/>
    <col min="6403" max="6403" width="49.85546875" customWidth="1"/>
    <col min="6404" max="6405" width="19.5703125" customWidth="1"/>
    <col min="6406" max="6406" width="13.140625" customWidth="1"/>
    <col min="6657" max="6657" width="17.42578125" customWidth="1"/>
    <col min="6658" max="6658" width="25" customWidth="1"/>
    <col min="6659" max="6659" width="49.85546875" customWidth="1"/>
    <col min="6660" max="6661" width="19.5703125" customWidth="1"/>
    <col min="6662" max="6662" width="13.140625" customWidth="1"/>
    <col min="6913" max="6913" width="17.42578125" customWidth="1"/>
    <col min="6914" max="6914" width="25" customWidth="1"/>
    <col min="6915" max="6915" width="49.85546875" customWidth="1"/>
    <col min="6916" max="6917" width="19.5703125" customWidth="1"/>
    <col min="6918" max="6918" width="13.140625" customWidth="1"/>
    <col min="7169" max="7169" width="17.42578125" customWidth="1"/>
    <col min="7170" max="7170" width="25" customWidth="1"/>
    <col min="7171" max="7171" width="49.85546875" customWidth="1"/>
    <col min="7172" max="7173" width="19.5703125" customWidth="1"/>
    <col min="7174" max="7174" width="13.140625" customWidth="1"/>
    <col min="7425" max="7425" width="17.42578125" customWidth="1"/>
    <col min="7426" max="7426" width="25" customWidth="1"/>
    <col min="7427" max="7427" width="49.85546875" customWidth="1"/>
    <col min="7428" max="7429" width="19.5703125" customWidth="1"/>
    <col min="7430" max="7430" width="13.140625" customWidth="1"/>
    <col min="7681" max="7681" width="17.42578125" customWidth="1"/>
    <col min="7682" max="7682" width="25" customWidth="1"/>
    <col min="7683" max="7683" width="49.85546875" customWidth="1"/>
    <col min="7684" max="7685" width="19.5703125" customWidth="1"/>
    <col min="7686" max="7686" width="13.140625" customWidth="1"/>
    <col min="7937" max="7937" width="17.42578125" customWidth="1"/>
    <col min="7938" max="7938" width="25" customWidth="1"/>
    <col min="7939" max="7939" width="49.85546875" customWidth="1"/>
    <col min="7940" max="7941" width="19.5703125" customWidth="1"/>
    <col min="7942" max="7942" width="13.140625" customWidth="1"/>
    <col min="8193" max="8193" width="17.42578125" customWidth="1"/>
    <col min="8194" max="8194" width="25" customWidth="1"/>
    <col min="8195" max="8195" width="49.85546875" customWidth="1"/>
    <col min="8196" max="8197" width="19.5703125" customWidth="1"/>
    <col min="8198" max="8198" width="13.140625" customWidth="1"/>
    <col min="8449" max="8449" width="17.42578125" customWidth="1"/>
    <col min="8450" max="8450" width="25" customWidth="1"/>
    <col min="8451" max="8451" width="49.85546875" customWidth="1"/>
    <col min="8452" max="8453" width="19.5703125" customWidth="1"/>
    <col min="8454" max="8454" width="13.140625" customWidth="1"/>
    <col min="8705" max="8705" width="17.42578125" customWidth="1"/>
    <col min="8706" max="8706" width="25" customWidth="1"/>
    <col min="8707" max="8707" width="49.85546875" customWidth="1"/>
    <col min="8708" max="8709" width="19.5703125" customWidth="1"/>
    <col min="8710" max="8710" width="13.140625" customWidth="1"/>
    <col min="8961" max="8961" width="17.42578125" customWidth="1"/>
    <col min="8962" max="8962" width="25" customWidth="1"/>
    <col min="8963" max="8963" width="49.85546875" customWidth="1"/>
    <col min="8964" max="8965" width="19.5703125" customWidth="1"/>
    <col min="8966" max="8966" width="13.140625" customWidth="1"/>
    <col min="9217" max="9217" width="17.42578125" customWidth="1"/>
    <col min="9218" max="9218" width="25" customWidth="1"/>
    <col min="9219" max="9219" width="49.85546875" customWidth="1"/>
    <col min="9220" max="9221" width="19.5703125" customWidth="1"/>
    <col min="9222" max="9222" width="13.140625" customWidth="1"/>
    <col min="9473" max="9473" width="17.42578125" customWidth="1"/>
    <col min="9474" max="9474" width="25" customWidth="1"/>
    <col min="9475" max="9475" width="49.85546875" customWidth="1"/>
    <col min="9476" max="9477" width="19.5703125" customWidth="1"/>
    <col min="9478" max="9478" width="13.140625" customWidth="1"/>
    <col min="9729" max="9729" width="17.42578125" customWidth="1"/>
    <col min="9730" max="9730" width="25" customWidth="1"/>
    <col min="9731" max="9731" width="49.85546875" customWidth="1"/>
    <col min="9732" max="9733" width="19.5703125" customWidth="1"/>
    <col min="9734" max="9734" width="13.140625" customWidth="1"/>
    <col min="9985" max="9985" width="17.42578125" customWidth="1"/>
    <col min="9986" max="9986" width="25" customWidth="1"/>
    <col min="9987" max="9987" width="49.85546875" customWidth="1"/>
    <col min="9988" max="9989" width="19.5703125" customWidth="1"/>
    <col min="9990" max="9990" width="13.140625" customWidth="1"/>
    <col min="10241" max="10241" width="17.42578125" customWidth="1"/>
    <col min="10242" max="10242" width="25" customWidth="1"/>
    <col min="10243" max="10243" width="49.85546875" customWidth="1"/>
    <col min="10244" max="10245" width="19.5703125" customWidth="1"/>
    <col min="10246" max="10246" width="13.140625" customWidth="1"/>
    <col min="10497" max="10497" width="17.42578125" customWidth="1"/>
    <col min="10498" max="10498" width="25" customWidth="1"/>
    <col min="10499" max="10499" width="49.85546875" customWidth="1"/>
    <col min="10500" max="10501" width="19.5703125" customWidth="1"/>
    <col min="10502" max="10502" width="13.140625" customWidth="1"/>
    <col min="10753" max="10753" width="17.42578125" customWidth="1"/>
    <col min="10754" max="10754" width="25" customWidth="1"/>
    <col min="10755" max="10755" width="49.85546875" customWidth="1"/>
    <col min="10756" max="10757" width="19.5703125" customWidth="1"/>
    <col min="10758" max="10758" width="13.140625" customWidth="1"/>
    <col min="11009" max="11009" width="17.42578125" customWidth="1"/>
    <col min="11010" max="11010" width="25" customWidth="1"/>
    <col min="11011" max="11011" width="49.85546875" customWidth="1"/>
    <col min="11012" max="11013" width="19.5703125" customWidth="1"/>
    <col min="11014" max="11014" width="13.140625" customWidth="1"/>
    <col min="11265" max="11265" width="17.42578125" customWidth="1"/>
    <col min="11266" max="11266" width="25" customWidth="1"/>
    <col min="11267" max="11267" width="49.85546875" customWidth="1"/>
    <col min="11268" max="11269" width="19.5703125" customWidth="1"/>
    <col min="11270" max="11270" width="13.140625" customWidth="1"/>
    <col min="11521" max="11521" width="17.42578125" customWidth="1"/>
    <col min="11522" max="11522" width="25" customWidth="1"/>
    <col min="11523" max="11523" width="49.85546875" customWidth="1"/>
    <col min="11524" max="11525" width="19.5703125" customWidth="1"/>
    <col min="11526" max="11526" width="13.140625" customWidth="1"/>
    <col min="11777" max="11777" width="17.42578125" customWidth="1"/>
    <col min="11778" max="11778" width="25" customWidth="1"/>
    <col min="11779" max="11779" width="49.85546875" customWidth="1"/>
    <col min="11780" max="11781" width="19.5703125" customWidth="1"/>
    <col min="11782" max="11782" width="13.140625" customWidth="1"/>
    <col min="12033" max="12033" width="17.42578125" customWidth="1"/>
    <col min="12034" max="12034" width="25" customWidth="1"/>
    <col min="12035" max="12035" width="49.85546875" customWidth="1"/>
    <col min="12036" max="12037" width="19.5703125" customWidth="1"/>
    <col min="12038" max="12038" width="13.140625" customWidth="1"/>
    <col min="12289" max="12289" width="17.42578125" customWidth="1"/>
    <col min="12290" max="12290" width="25" customWidth="1"/>
    <col min="12291" max="12291" width="49.85546875" customWidth="1"/>
    <col min="12292" max="12293" width="19.5703125" customWidth="1"/>
    <col min="12294" max="12294" width="13.140625" customWidth="1"/>
    <col min="12545" max="12545" width="17.42578125" customWidth="1"/>
    <col min="12546" max="12546" width="25" customWidth="1"/>
    <col min="12547" max="12547" width="49.85546875" customWidth="1"/>
    <col min="12548" max="12549" width="19.5703125" customWidth="1"/>
    <col min="12550" max="12550" width="13.140625" customWidth="1"/>
    <col min="12801" max="12801" width="17.42578125" customWidth="1"/>
    <col min="12802" max="12802" width="25" customWidth="1"/>
    <col min="12803" max="12803" width="49.85546875" customWidth="1"/>
    <col min="12804" max="12805" width="19.5703125" customWidth="1"/>
    <col min="12806" max="12806" width="13.140625" customWidth="1"/>
    <col min="13057" max="13057" width="17.42578125" customWidth="1"/>
    <col min="13058" max="13058" width="25" customWidth="1"/>
    <col min="13059" max="13059" width="49.85546875" customWidth="1"/>
    <col min="13060" max="13061" width="19.5703125" customWidth="1"/>
    <col min="13062" max="13062" width="13.140625" customWidth="1"/>
    <col min="13313" max="13313" width="17.42578125" customWidth="1"/>
    <col min="13314" max="13314" width="25" customWidth="1"/>
    <col min="13315" max="13315" width="49.85546875" customWidth="1"/>
    <col min="13316" max="13317" width="19.5703125" customWidth="1"/>
    <col min="13318" max="13318" width="13.140625" customWidth="1"/>
    <col min="13569" max="13569" width="17.42578125" customWidth="1"/>
    <col min="13570" max="13570" width="25" customWidth="1"/>
    <col min="13571" max="13571" width="49.85546875" customWidth="1"/>
    <col min="13572" max="13573" width="19.5703125" customWidth="1"/>
    <col min="13574" max="13574" width="13.140625" customWidth="1"/>
    <col min="13825" max="13825" width="17.42578125" customWidth="1"/>
    <col min="13826" max="13826" width="25" customWidth="1"/>
    <col min="13827" max="13827" width="49.85546875" customWidth="1"/>
    <col min="13828" max="13829" width="19.5703125" customWidth="1"/>
    <col min="13830" max="13830" width="13.140625" customWidth="1"/>
    <col min="14081" max="14081" width="17.42578125" customWidth="1"/>
    <col min="14082" max="14082" width="25" customWidth="1"/>
    <col min="14083" max="14083" width="49.85546875" customWidth="1"/>
    <col min="14084" max="14085" width="19.5703125" customWidth="1"/>
    <col min="14086" max="14086" width="13.140625" customWidth="1"/>
    <col min="14337" max="14337" width="17.42578125" customWidth="1"/>
    <col min="14338" max="14338" width="25" customWidth="1"/>
    <col min="14339" max="14339" width="49.85546875" customWidth="1"/>
    <col min="14340" max="14341" width="19.5703125" customWidth="1"/>
    <col min="14342" max="14342" width="13.140625" customWidth="1"/>
    <col min="14593" max="14593" width="17.42578125" customWidth="1"/>
    <col min="14594" max="14594" width="25" customWidth="1"/>
    <col min="14595" max="14595" width="49.85546875" customWidth="1"/>
    <col min="14596" max="14597" width="19.5703125" customWidth="1"/>
    <col min="14598" max="14598" width="13.140625" customWidth="1"/>
    <col min="14849" max="14849" width="17.42578125" customWidth="1"/>
    <col min="14850" max="14850" width="25" customWidth="1"/>
    <col min="14851" max="14851" width="49.85546875" customWidth="1"/>
    <col min="14852" max="14853" width="19.5703125" customWidth="1"/>
    <col min="14854" max="14854" width="13.140625" customWidth="1"/>
    <col min="15105" max="15105" width="17.42578125" customWidth="1"/>
    <col min="15106" max="15106" width="25" customWidth="1"/>
    <col min="15107" max="15107" width="49.85546875" customWidth="1"/>
    <col min="15108" max="15109" width="19.5703125" customWidth="1"/>
    <col min="15110" max="15110" width="13.140625" customWidth="1"/>
    <col min="15361" max="15361" width="17.42578125" customWidth="1"/>
    <col min="15362" max="15362" width="25" customWidth="1"/>
    <col min="15363" max="15363" width="49.85546875" customWidth="1"/>
    <col min="15364" max="15365" width="19.5703125" customWidth="1"/>
    <col min="15366" max="15366" width="13.140625" customWidth="1"/>
    <col min="15617" max="15617" width="17.42578125" customWidth="1"/>
    <col min="15618" max="15618" width="25" customWidth="1"/>
    <col min="15619" max="15619" width="49.85546875" customWidth="1"/>
    <col min="15620" max="15621" width="19.5703125" customWidth="1"/>
    <col min="15622" max="15622" width="13.140625" customWidth="1"/>
    <col min="15873" max="15873" width="17.42578125" customWidth="1"/>
    <col min="15874" max="15874" width="25" customWidth="1"/>
    <col min="15875" max="15875" width="49.85546875" customWidth="1"/>
    <col min="15876" max="15877" width="19.5703125" customWidth="1"/>
    <col min="15878" max="15878" width="13.140625" customWidth="1"/>
    <col min="16129" max="16129" width="17.42578125" customWidth="1"/>
    <col min="16130" max="16130" width="25" customWidth="1"/>
    <col min="16131" max="16131" width="49.85546875" customWidth="1"/>
    <col min="16132" max="16133" width="19.5703125" customWidth="1"/>
    <col min="16134" max="16134" width="13.140625" customWidth="1"/>
  </cols>
  <sheetData>
    <row r="1" spans="1:7" s="8" customFormat="1" ht="124.5" customHeight="1">
      <c r="B1" s="11"/>
      <c r="C1" s="141"/>
      <c r="D1" s="338" t="s">
        <v>429</v>
      </c>
      <c r="E1" s="338"/>
      <c r="F1" s="338"/>
    </row>
    <row r="2" spans="1:7" s="45" customFormat="1" ht="43.5" customHeight="1">
      <c r="A2" s="332" t="s">
        <v>430</v>
      </c>
      <c r="B2" s="321"/>
      <c r="C2" s="321"/>
      <c r="D2" s="321"/>
      <c r="E2" s="321"/>
    </row>
    <row r="3" spans="1:7" s="8" customFormat="1" ht="15.75">
      <c r="A3" s="12"/>
      <c r="B3" s="13"/>
      <c r="C3" s="14"/>
      <c r="D3" s="14"/>
      <c r="E3" s="341" t="s">
        <v>130</v>
      </c>
      <c r="F3" s="341"/>
    </row>
    <row r="4" spans="1:7" s="45" customFormat="1" ht="62.45" customHeight="1">
      <c r="A4" s="339" t="s">
        <v>8</v>
      </c>
      <c r="B4" s="339" t="s">
        <v>9</v>
      </c>
      <c r="C4" s="339" t="s">
        <v>5</v>
      </c>
      <c r="D4" s="349" t="s">
        <v>319</v>
      </c>
      <c r="E4" s="347" t="s">
        <v>341</v>
      </c>
      <c r="F4" s="347" t="s">
        <v>431</v>
      </c>
      <c r="G4" s="62" t="s">
        <v>169</v>
      </c>
    </row>
    <row r="5" spans="1:7" s="45" customFormat="1" ht="18.75">
      <c r="A5" s="340"/>
      <c r="B5" s="340"/>
      <c r="C5" s="340"/>
      <c r="D5" s="350"/>
      <c r="E5" s="348"/>
      <c r="F5" s="348"/>
      <c r="G5" s="74" t="s">
        <v>0</v>
      </c>
    </row>
    <row r="6" spans="1:7" s="45" customFormat="1" ht="18.75">
      <c r="A6" s="71" t="s">
        <v>172</v>
      </c>
      <c r="B6" s="202" t="s">
        <v>11</v>
      </c>
      <c r="C6" s="203" t="s">
        <v>12</v>
      </c>
      <c r="D6" s="230">
        <f>D7+D17</f>
        <v>425.4</v>
      </c>
      <c r="E6" s="204">
        <f>E8+E13+E14+E22+E24</f>
        <v>396</v>
      </c>
      <c r="F6" s="204">
        <f>F8+F13+F14+F22+F24</f>
        <v>397</v>
      </c>
      <c r="G6" s="64">
        <f>G7+G17</f>
        <v>427.4</v>
      </c>
    </row>
    <row r="7" spans="1:7" s="45" customFormat="1" ht="18.75">
      <c r="A7" s="205"/>
      <c r="B7" s="202"/>
      <c r="C7" s="206" t="s">
        <v>13</v>
      </c>
      <c r="D7" s="202">
        <f>D8+D9+D10+D12+D15</f>
        <v>229.4</v>
      </c>
      <c r="E7" s="202">
        <v>291</v>
      </c>
      <c r="F7" s="202">
        <f>F8+F9+F10+F12+F15</f>
        <v>287</v>
      </c>
      <c r="G7" s="64">
        <f>G8+G10+G12+G9</f>
        <v>391.4</v>
      </c>
    </row>
    <row r="8" spans="1:7" s="45" customFormat="1" ht="18.75">
      <c r="A8" s="113">
        <v>182</v>
      </c>
      <c r="B8" s="207" t="s">
        <v>14</v>
      </c>
      <c r="C8" s="206" t="s">
        <v>15</v>
      </c>
      <c r="D8" s="233">
        <v>63</v>
      </c>
      <c r="E8" s="113">
        <v>75</v>
      </c>
      <c r="F8" s="113">
        <v>76</v>
      </c>
      <c r="G8" s="64">
        <v>125</v>
      </c>
    </row>
    <row r="9" spans="1:7" s="45" customFormat="1" ht="25.5" hidden="1">
      <c r="A9" s="113">
        <v>182</v>
      </c>
      <c r="B9" s="207" t="s">
        <v>137</v>
      </c>
      <c r="C9" s="206" t="s">
        <v>16</v>
      </c>
      <c r="D9" s="233">
        <v>0</v>
      </c>
      <c r="E9" s="113">
        <v>0</v>
      </c>
      <c r="F9" s="113">
        <v>0</v>
      </c>
      <c r="G9" s="64">
        <v>227.9</v>
      </c>
    </row>
    <row r="10" spans="1:7" s="46" customFormat="1" ht="21" hidden="1" customHeight="1">
      <c r="A10" s="202">
        <v>182</v>
      </c>
      <c r="B10" s="202" t="s">
        <v>17</v>
      </c>
      <c r="C10" s="203" t="s">
        <v>18</v>
      </c>
      <c r="D10" s="232">
        <f>D11</f>
        <v>0</v>
      </c>
      <c r="E10" s="202">
        <f>E11</f>
        <v>0</v>
      </c>
      <c r="F10" s="202">
        <f>F11</f>
        <v>0</v>
      </c>
      <c r="G10" s="66">
        <f>G11</f>
        <v>4</v>
      </c>
    </row>
    <row r="11" spans="1:7" s="45" customFormat="1" ht="21" hidden="1" customHeight="1">
      <c r="A11" s="113">
        <v>182</v>
      </c>
      <c r="B11" s="113" t="s">
        <v>19</v>
      </c>
      <c r="C11" s="206" t="s">
        <v>20</v>
      </c>
      <c r="D11" s="233"/>
      <c r="E11" s="113">
        <v>0</v>
      </c>
      <c r="F11" s="113">
        <v>0</v>
      </c>
      <c r="G11" s="64">
        <v>4</v>
      </c>
    </row>
    <row r="12" spans="1:7" s="46" customFormat="1" ht="21" customHeight="1">
      <c r="A12" s="202">
        <v>182</v>
      </c>
      <c r="B12" s="202" t="s">
        <v>21</v>
      </c>
      <c r="C12" s="203" t="s">
        <v>22</v>
      </c>
      <c r="D12" s="232">
        <f>D13+D14</f>
        <v>166.4</v>
      </c>
      <c r="E12" s="202">
        <v>211</v>
      </c>
      <c r="F12" s="202">
        <v>211</v>
      </c>
      <c r="G12" s="66">
        <f>G13+G14</f>
        <v>34.5</v>
      </c>
    </row>
    <row r="13" spans="1:7" s="46" customFormat="1" ht="21" customHeight="1">
      <c r="A13" s="202">
        <v>182</v>
      </c>
      <c r="B13" s="113" t="s">
        <v>131</v>
      </c>
      <c r="C13" s="206" t="s">
        <v>170</v>
      </c>
      <c r="D13" s="232">
        <v>38.9</v>
      </c>
      <c r="E13" s="202">
        <v>51</v>
      </c>
      <c r="F13" s="202">
        <v>51</v>
      </c>
      <c r="G13" s="66">
        <v>8.5</v>
      </c>
    </row>
    <row r="14" spans="1:7" s="45" customFormat="1" ht="21" customHeight="1">
      <c r="A14" s="113">
        <v>182</v>
      </c>
      <c r="B14" s="113" t="s">
        <v>132</v>
      </c>
      <c r="C14" s="206" t="s">
        <v>171</v>
      </c>
      <c r="D14" s="233">
        <v>127.5</v>
      </c>
      <c r="E14" s="113">
        <v>140</v>
      </c>
      <c r="F14" s="113">
        <v>140</v>
      </c>
      <c r="G14" s="64">
        <v>26</v>
      </c>
    </row>
    <row r="15" spans="1:7" s="45" customFormat="1" ht="21" hidden="1" customHeight="1">
      <c r="A15" s="113"/>
      <c r="B15" s="202" t="s">
        <v>23</v>
      </c>
      <c r="C15" s="203" t="s">
        <v>24</v>
      </c>
      <c r="D15" s="232"/>
      <c r="E15" s="202">
        <v>0</v>
      </c>
      <c r="F15" s="202">
        <v>0</v>
      </c>
      <c r="G15" s="64"/>
    </row>
    <row r="16" spans="1:7" s="45" customFormat="1" ht="25.5" hidden="1">
      <c r="A16" s="113">
        <v>801</v>
      </c>
      <c r="B16" s="202" t="s">
        <v>25</v>
      </c>
      <c r="C16" s="203" t="s">
        <v>26</v>
      </c>
      <c r="D16" s="233">
        <v>0</v>
      </c>
      <c r="E16" s="113">
        <v>0</v>
      </c>
      <c r="F16" s="113">
        <v>0</v>
      </c>
      <c r="G16" s="64"/>
    </row>
    <row r="17" spans="1:7" s="45" customFormat="1" ht="18.75">
      <c r="A17" s="113">
        <v>0</v>
      </c>
      <c r="B17" s="113"/>
      <c r="C17" s="206" t="s">
        <v>27</v>
      </c>
      <c r="D17" s="197">
        <f>D18+D19+D23+D25</f>
        <v>196</v>
      </c>
      <c r="E17" s="197">
        <f>F17</f>
        <v>120</v>
      </c>
      <c r="F17" s="197">
        <f>F19+F23</f>
        <v>120</v>
      </c>
      <c r="G17" s="64">
        <f>G18+G23+G25</f>
        <v>36</v>
      </c>
    </row>
    <row r="18" spans="1:7" s="46" customFormat="1" ht="58.5" hidden="1" customHeight="1">
      <c r="A18" s="71" t="s">
        <v>175</v>
      </c>
      <c r="B18" s="202" t="s">
        <v>28</v>
      </c>
      <c r="C18" s="203" t="s">
        <v>29</v>
      </c>
      <c r="D18" s="232">
        <v>0</v>
      </c>
      <c r="E18" s="202">
        <v>0</v>
      </c>
      <c r="F18" s="202">
        <v>0</v>
      </c>
      <c r="G18" s="66">
        <v>18.5</v>
      </c>
    </row>
    <row r="19" spans="1:7" s="46" customFormat="1" ht="65.25" customHeight="1">
      <c r="A19" s="71" t="s">
        <v>175</v>
      </c>
      <c r="B19" s="72" t="s">
        <v>173</v>
      </c>
      <c r="C19" s="73" t="s">
        <v>174</v>
      </c>
      <c r="D19" s="198">
        <f>D22</f>
        <v>117</v>
      </c>
      <c r="E19" s="198">
        <v>70</v>
      </c>
      <c r="F19" s="198">
        <v>70</v>
      </c>
      <c r="G19" s="66">
        <v>18.5</v>
      </c>
    </row>
    <row r="20" spans="1:7" s="46" customFormat="1" ht="66" hidden="1" customHeight="1">
      <c r="A20" s="71" t="s">
        <v>175</v>
      </c>
      <c r="B20" s="72" t="s">
        <v>176</v>
      </c>
      <c r="C20" s="73" t="s">
        <v>177</v>
      </c>
      <c r="D20" s="232">
        <v>0</v>
      </c>
      <c r="E20" s="202">
        <v>0</v>
      </c>
      <c r="F20" s="202">
        <v>0</v>
      </c>
      <c r="G20" s="66">
        <v>18.5</v>
      </c>
    </row>
    <row r="21" spans="1:7" s="200" customFormat="1" ht="63.75" hidden="1">
      <c r="A21" s="71" t="s">
        <v>149</v>
      </c>
      <c r="B21" s="72" t="s">
        <v>275</v>
      </c>
      <c r="C21" s="73" t="s">
        <v>206</v>
      </c>
      <c r="D21" s="232"/>
      <c r="E21" s="197">
        <v>0</v>
      </c>
      <c r="F21" s="197">
        <v>0</v>
      </c>
      <c r="G21" s="199"/>
    </row>
    <row r="22" spans="1:7" s="200" customFormat="1" ht="51">
      <c r="A22" s="71" t="s">
        <v>149</v>
      </c>
      <c r="B22" s="207" t="s">
        <v>190</v>
      </c>
      <c r="C22" s="209" t="s">
        <v>207</v>
      </c>
      <c r="D22" s="232">
        <v>117</v>
      </c>
      <c r="E22" s="197">
        <v>80</v>
      </c>
      <c r="F22" s="197">
        <v>80</v>
      </c>
      <c r="G22" s="199">
        <v>112.2</v>
      </c>
    </row>
    <row r="23" spans="1:7" s="46" customFormat="1" ht="25.5">
      <c r="A23" s="113">
        <v>801</v>
      </c>
      <c r="B23" s="202" t="s">
        <v>30</v>
      </c>
      <c r="C23" s="210" t="s">
        <v>31</v>
      </c>
      <c r="D23" s="230">
        <f>D24</f>
        <v>79</v>
      </c>
      <c r="E23" s="202">
        <f>E24</f>
        <v>50</v>
      </c>
      <c r="F23" s="202">
        <f>F24</f>
        <v>50</v>
      </c>
      <c r="G23" s="66">
        <v>9.5</v>
      </c>
    </row>
    <row r="24" spans="1:7" s="46" customFormat="1" ht="25.5">
      <c r="A24" s="71" t="s">
        <v>149</v>
      </c>
      <c r="B24" s="113" t="s">
        <v>178</v>
      </c>
      <c r="C24" s="211" t="s">
        <v>179</v>
      </c>
      <c r="D24" s="230">
        <v>79</v>
      </c>
      <c r="E24" s="235">
        <v>50</v>
      </c>
      <c r="F24" s="234">
        <v>50</v>
      </c>
      <c r="G24" s="65"/>
    </row>
    <row r="25" spans="1:7" s="46" customFormat="1" ht="21" hidden="1" customHeight="1">
      <c r="A25" s="113">
        <v>801</v>
      </c>
      <c r="B25" s="202" t="s">
        <v>133</v>
      </c>
      <c r="C25" s="203" t="s">
        <v>134</v>
      </c>
      <c r="D25" s="232">
        <v>0</v>
      </c>
      <c r="E25" s="202">
        <v>0</v>
      </c>
      <c r="F25" s="202">
        <v>0</v>
      </c>
      <c r="G25" s="66">
        <v>8</v>
      </c>
    </row>
    <row r="26" spans="1:7" s="46" customFormat="1" ht="30" hidden="1" customHeight="1">
      <c r="A26" s="71" t="s">
        <v>149</v>
      </c>
      <c r="B26" s="207" t="s">
        <v>180</v>
      </c>
      <c r="C26" s="212" t="s">
        <v>181</v>
      </c>
      <c r="D26" s="232">
        <v>0</v>
      </c>
      <c r="E26" s="202">
        <v>0</v>
      </c>
      <c r="F26" s="202">
        <v>0</v>
      </c>
      <c r="G26" s="66">
        <v>8</v>
      </c>
    </row>
    <row r="27" spans="1:7" s="46" customFormat="1" ht="21" customHeight="1">
      <c r="A27" s="113">
        <v>801</v>
      </c>
      <c r="B27" s="202" t="s">
        <v>32</v>
      </c>
      <c r="C27" s="203" t="s">
        <v>33</v>
      </c>
      <c r="D27" s="232">
        <f>D28</f>
        <v>3115.4</v>
      </c>
      <c r="E27" s="204">
        <f>E28</f>
        <v>3121.19</v>
      </c>
      <c r="F27" s="204">
        <f>F28</f>
        <v>3129.19</v>
      </c>
      <c r="G27" s="66"/>
    </row>
    <row r="28" spans="1:7" s="46" customFormat="1" ht="25.5">
      <c r="A28" s="113">
        <v>801</v>
      </c>
      <c r="B28" s="202" t="s">
        <v>34</v>
      </c>
      <c r="C28" s="203" t="s">
        <v>35</v>
      </c>
      <c r="D28" s="204">
        <f>D29+D31+D32+D33</f>
        <v>3115.4</v>
      </c>
      <c r="E28" s="204">
        <f>E30+E32+E33</f>
        <v>3121.19</v>
      </c>
      <c r="F28" s="204">
        <f>F30+F32+F33</f>
        <v>3129.19</v>
      </c>
      <c r="G28" s="66">
        <f>G29+G31+G32+G33</f>
        <v>3209.6</v>
      </c>
    </row>
    <row r="29" spans="1:7" s="48" customFormat="1" ht="25.5">
      <c r="A29" s="71" t="s">
        <v>149</v>
      </c>
      <c r="B29" s="113" t="s">
        <v>34</v>
      </c>
      <c r="C29" s="206" t="s">
        <v>35</v>
      </c>
      <c r="D29" s="204">
        <f>D30</f>
        <v>3003.4</v>
      </c>
      <c r="E29" s="204">
        <f>E30+E32+E33</f>
        <v>3121.19</v>
      </c>
      <c r="F29" s="204">
        <f>F30+F33+F32</f>
        <v>3129.19</v>
      </c>
      <c r="G29" s="64">
        <f>G30</f>
        <v>3142.7</v>
      </c>
    </row>
    <row r="30" spans="1:7" s="48" customFormat="1" ht="25.5">
      <c r="A30" s="113">
        <v>801</v>
      </c>
      <c r="B30" s="113" t="s">
        <v>329</v>
      </c>
      <c r="C30" s="206" t="s">
        <v>138</v>
      </c>
      <c r="D30" s="232">
        <v>3003.4</v>
      </c>
      <c r="E30" s="204">
        <v>2903.59</v>
      </c>
      <c r="F30" s="204">
        <v>2903.59</v>
      </c>
      <c r="G30" s="64">
        <v>3142.7</v>
      </c>
    </row>
    <row r="31" spans="1:7" s="48" customFormat="1" ht="25.5" hidden="1">
      <c r="A31" s="113">
        <v>801</v>
      </c>
      <c r="B31" s="113" t="s">
        <v>330</v>
      </c>
      <c r="C31" s="206" t="s">
        <v>139</v>
      </c>
      <c r="D31" s="237">
        <v>0</v>
      </c>
      <c r="E31" s="202"/>
      <c r="F31" s="202"/>
      <c r="G31" s="64"/>
    </row>
    <row r="32" spans="1:7" s="48" customFormat="1" ht="25.5">
      <c r="A32" s="71" t="s">
        <v>149</v>
      </c>
      <c r="B32" s="113" t="s">
        <v>331</v>
      </c>
      <c r="C32" s="206" t="s">
        <v>140</v>
      </c>
      <c r="D32" s="232">
        <v>112</v>
      </c>
      <c r="E32" s="202">
        <v>217.6</v>
      </c>
      <c r="F32" s="202">
        <v>225.6</v>
      </c>
      <c r="G32" s="64">
        <v>66.900000000000006</v>
      </c>
    </row>
    <row r="33" spans="1:9" s="48" customFormat="1" ht="18.75">
      <c r="A33" s="113">
        <v>801</v>
      </c>
      <c r="B33" s="113" t="s">
        <v>332</v>
      </c>
      <c r="C33" s="206" t="s">
        <v>141</v>
      </c>
      <c r="D33" s="230"/>
      <c r="E33" s="216"/>
      <c r="F33" s="216"/>
      <c r="G33" s="70"/>
    </row>
    <row r="34" spans="1:9" s="46" customFormat="1" ht="18.75">
      <c r="A34" s="113">
        <v>801</v>
      </c>
      <c r="B34" s="113" t="s">
        <v>135</v>
      </c>
      <c r="C34" s="206" t="s">
        <v>136</v>
      </c>
      <c r="D34" s="206"/>
      <c r="E34" s="202"/>
      <c r="F34" s="202"/>
      <c r="G34" s="66"/>
    </row>
    <row r="35" spans="1:9" s="46" customFormat="1" ht="18.75">
      <c r="A35" s="71"/>
      <c r="B35" s="202"/>
      <c r="C35" s="203" t="s">
        <v>36</v>
      </c>
      <c r="D35" s="204">
        <f>D28+D6</f>
        <v>3540.8</v>
      </c>
      <c r="E35" s="204">
        <f>E28+E6</f>
        <v>3517.19</v>
      </c>
      <c r="F35" s="204">
        <f>F28+F6</f>
        <v>3526.19</v>
      </c>
      <c r="G35" s="66">
        <f>G28+G6</f>
        <v>3637</v>
      </c>
    </row>
    <row r="36" spans="1:9" s="45" customFormat="1" ht="32.25" customHeight="1">
      <c r="A36" s="345"/>
      <c r="B36" s="346"/>
      <c r="C36" s="346"/>
      <c r="D36" s="346"/>
      <c r="E36" s="346"/>
      <c r="G36" s="60"/>
      <c r="I36" s="60"/>
    </row>
    <row r="37" spans="1:9" s="40" customFormat="1" ht="66" customHeight="1">
      <c r="A37" s="312"/>
      <c r="B37" s="343"/>
      <c r="C37" s="343"/>
      <c r="D37" s="343"/>
      <c r="E37" s="344"/>
      <c r="F37" s="333"/>
    </row>
    <row r="38" spans="1:9" s="40" customFormat="1" ht="42.75" customHeight="1">
      <c r="A38" s="342"/>
      <c r="B38" s="342"/>
      <c r="C38" s="342"/>
      <c r="D38" s="342"/>
      <c r="E38" s="333"/>
      <c r="F38" s="333"/>
    </row>
    <row r="39" spans="1:9" s="40" customFormat="1" ht="18">
      <c r="A39" s="49"/>
      <c r="B39" s="50"/>
      <c r="C39" s="50"/>
      <c r="D39" s="50"/>
      <c r="E39" s="228"/>
    </row>
    <row r="40" spans="1:9" s="40" customFormat="1" ht="12.75" customHeight="1">
      <c r="A40" s="49"/>
      <c r="B40" s="51"/>
      <c r="C40" s="50"/>
      <c r="D40" s="50"/>
      <c r="E40" s="228"/>
    </row>
    <row r="41" spans="1:9" s="40" customFormat="1" ht="12.75" customHeight="1">
      <c r="A41" s="49"/>
      <c r="B41" s="50"/>
      <c r="C41" s="50"/>
      <c r="D41" s="50"/>
      <c r="E41" s="228"/>
    </row>
    <row r="42" spans="1:9" s="40" customFormat="1" ht="12.75" customHeight="1">
      <c r="A42" s="49"/>
      <c r="B42" s="51"/>
      <c r="C42" s="50"/>
      <c r="D42" s="52"/>
      <c r="E42" s="228"/>
    </row>
    <row r="43" spans="1:9" s="40" customFormat="1" ht="18">
      <c r="A43" s="49"/>
      <c r="B43" s="50"/>
      <c r="C43" s="50"/>
      <c r="D43" s="22"/>
      <c r="E43" s="228"/>
    </row>
    <row r="44" spans="1:9" s="40" customFormat="1" ht="26.25" customHeight="1">
      <c r="A44" s="49"/>
      <c r="B44" s="52"/>
      <c r="C44" s="52"/>
      <c r="D44" s="22"/>
      <c r="E44" s="52"/>
    </row>
    <row r="45" spans="1:9">
      <c r="A45" s="18"/>
    </row>
  </sheetData>
  <mergeCells count="12">
    <mergeCell ref="D1:F1"/>
    <mergeCell ref="A4:A5"/>
    <mergeCell ref="E3:F3"/>
    <mergeCell ref="A38:F38"/>
    <mergeCell ref="A2:E2"/>
    <mergeCell ref="B4:B5"/>
    <mergeCell ref="C4:C5"/>
    <mergeCell ref="A37:F37"/>
    <mergeCell ref="A36:E36"/>
    <mergeCell ref="E4:E5"/>
    <mergeCell ref="F4:F5"/>
    <mergeCell ref="D4:D5"/>
  </mergeCells>
  <pageMargins left="0.35433070866141736" right="0.19685039370078741" top="0.19685039370078741" bottom="0.19685039370078741" header="0.15748031496062992" footer="0.15748031496062992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15"/>
  <sheetViews>
    <sheetView topLeftCell="A59" zoomScale="90" zoomScaleNormal="90" zoomScaleSheetLayoutView="100" workbookViewId="0">
      <selection activeCell="C60" sqref="C60"/>
    </sheetView>
  </sheetViews>
  <sheetFormatPr defaultRowHeight="12.75"/>
  <cols>
    <col min="1" max="1" width="89" style="23" customWidth="1"/>
    <col min="2" max="2" width="13.5703125" style="10" customWidth="1"/>
    <col min="3" max="3" width="14.42578125" style="8" customWidth="1"/>
  </cols>
  <sheetData>
    <row r="1" spans="1:5" ht="118.5" customHeight="1">
      <c r="A1" s="141"/>
      <c r="B1" s="351" t="s">
        <v>432</v>
      </c>
      <c r="C1" s="351"/>
    </row>
    <row r="2" spans="1:5" ht="12" customHeight="1">
      <c r="C2" s="26"/>
    </row>
    <row r="3" spans="1:5" ht="64.5" customHeight="1">
      <c r="A3" s="320" t="s">
        <v>433</v>
      </c>
      <c r="B3" s="320"/>
      <c r="C3" s="320"/>
      <c r="D3" s="25"/>
      <c r="E3" s="1"/>
    </row>
    <row r="4" spans="1:5" s="24" customFormat="1" ht="15.75">
      <c r="A4" s="25"/>
      <c r="B4" s="34"/>
      <c r="C4" s="144" t="s">
        <v>130</v>
      </c>
      <c r="D4" s="25"/>
      <c r="E4" s="1"/>
    </row>
    <row r="5" spans="1:5" s="55" customFormat="1" ht="72" customHeight="1">
      <c r="A5" s="63" t="s">
        <v>63</v>
      </c>
      <c r="B5" s="63" t="s">
        <v>143</v>
      </c>
      <c r="C5" s="145" t="s">
        <v>333</v>
      </c>
    </row>
    <row r="6" spans="1:5" s="55" customFormat="1" ht="18">
      <c r="A6" s="63">
        <v>1</v>
      </c>
      <c r="B6" s="146">
        <v>2</v>
      </c>
      <c r="C6" s="63">
        <v>3</v>
      </c>
    </row>
    <row r="7" spans="1:5" s="40" customFormat="1" ht="18">
      <c r="A7" s="147" t="s">
        <v>62</v>
      </c>
      <c r="B7" s="138" t="s">
        <v>69</v>
      </c>
      <c r="C7" s="218">
        <f>C8+C9+C10+C11</f>
        <v>2090.59</v>
      </c>
    </row>
    <row r="8" spans="1:5" s="40" customFormat="1" ht="25.5">
      <c r="A8" s="147" t="s">
        <v>61</v>
      </c>
      <c r="B8" s="138" t="s">
        <v>118</v>
      </c>
      <c r="C8" s="218">
        <v>454.17</v>
      </c>
    </row>
    <row r="9" spans="1:5" s="40" customFormat="1" ht="25.5">
      <c r="A9" s="147" t="s">
        <v>60</v>
      </c>
      <c r="B9" s="138" t="s">
        <v>70</v>
      </c>
      <c r="C9" s="218">
        <v>1286.07</v>
      </c>
    </row>
    <row r="10" spans="1:5" s="40" customFormat="1" ht="18">
      <c r="A10" s="147" t="s">
        <v>270</v>
      </c>
      <c r="B10" s="138" t="s">
        <v>271</v>
      </c>
      <c r="C10" s="218">
        <f>'Приложение 8'!I24</f>
        <v>9</v>
      </c>
    </row>
    <row r="11" spans="1:5" s="40" customFormat="1" ht="18">
      <c r="A11" s="147" t="s">
        <v>336</v>
      </c>
      <c r="B11" s="138" t="s">
        <v>334</v>
      </c>
      <c r="C11" s="218">
        <v>341.35</v>
      </c>
    </row>
    <row r="12" spans="1:5" s="40" customFormat="1" ht="18">
      <c r="A12" s="147" t="s">
        <v>58</v>
      </c>
      <c r="B12" s="138" t="s">
        <v>71</v>
      </c>
      <c r="C12" s="219">
        <v>216</v>
      </c>
    </row>
    <row r="13" spans="1:5" s="40" customFormat="1" ht="18">
      <c r="A13" s="147" t="s">
        <v>72</v>
      </c>
      <c r="B13" s="138" t="s">
        <v>73</v>
      </c>
      <c r="C13" s="219">
        <v>216</v>
      </c>
    </row>
    <row r="14" spans="1:5" s="40" customFormat="1" ht="18" hidden="1">
      <c r="A14" s="147" t="s">
        <v>57</v>
      </c>
      <c r="B14" s="138" t="s">
        <v>74</v>
      </c>
      <c r="C14" s="171"/>
    </row>
    <row r="15" spans="1:5" s="40" customFormat="1" ht="18" hidden="1">
      <c r="A15" s="147" t="s">
        <v>56</v>
      </c>
      <c r="B15" s="138" t="s">
        <v>75</v>
      </c>
      <c r="C15" s="171"/>
    </row>
    <row r="16" spans="1:5" s="40" customFormat="1" ht="18" hidden="1">
      <c r="A16" s="147" t="s">
        <v>119</v>
      </c>
      <c r="B16" s="138" t="s">
        <v>120</v>
      </c>
      <c r="C16" s="171"/>
    </row>
    <row r="17" spans="1:3" s="40" customFormat="1" ht="25.5" hidden="1">
      <c r="A17" s="147" t="s">
        <v>121</v>
      </c>
      <c r="B17" s="138" t="s">
        <v>76</v>
      </c>
      <c r="C17" s="171"/>
    </row>
    <row r="18" spans="1:3" s="40" customFormat="1" ht="18" hidden="1">
      <c r="A18" s="147" t="s">
        <v>55</v>
      </c>
      <c r="B18" s="138" t="s">
        <v>77</v>
      </c>
      <c r="C18" s="171"/>
    </row>
    <row r="19" spans="1:3" s="40" customFormat="1" ht="18" hidden="1">
      <c r="A19" s="147" t="s">
        <v>54</v>
      </c>
      <c r="B19" s="138" t="s">
        <v>78</v>
      </c>
      <c r="C19" s="220" t="e">
        <f>C20</f>
        <v>#REF!</v>
      </c>
    </row>
    <row r="20" spans="1:3" s="40" customFormat="1" ht="18" hidden="1">
      <c r="A20" s="147" t="s">
        <v>53</v>
      </c>
      <c r="B20" s="138" t="s">
        <v>79</v>
      </c>
      <c r="C20" s="220" t="e">
        <f>#REF!</f>
        <v>#REF!</v>
      </c>
    </row>
    <row r="21" spans="1:3" s="40" customFormat="1" ht="18" hidden="1">
      <c r="A21" s="147" t="s">
        <v>80</v>
      </c>
      <c r="B21" s="138" t="s">
        <v>81</v>
      </c>
      <c r="C21" s="171"/>
    </row>
    <row r="22" spans="1:3" s="40" customFormat="1" ht="18" hidden="1">
      <c r="A22" s="147" t="s">
        <v>82</v>
      </c>
      <c r="B22" s="138" t="s">
        <v>83</v>
      </c>
      <c r="C22" s="171"/>
    </row>
    <row r="23" spans="1:3" s="40" customFormat="1" ht="18" hidden="1">
      <c r="A23" s="147" t="s">
        <v>84</v>
      </c>
      <c r="B23" s="138" t="s">
        <v>85</v>
      </c>
      <c r="C23" s="171"/>
    </row>
    <row r="24" spans="1:3" s="40" customFormat="1" ht="18" hidden="1">
      <c r="A24" s="147" t="s">
        <v>51</v>
      </c>
      <c r="B24" s="138" t="s">
        <v>86</v>
      </c>
      <c r="C24" s="171"/>
    </row>
    <row r="25" spans="1:3" s="40" customFormat="1" ht="18">
      <c r="A25" s="147" t="s">
        <v>57</v>
      </c>
      <c r="B25" s="138" t="s">
        <v>74</v>
      </c>
      <c r="C25" s="251">
        <f>C26+C27</f>
        <v>15.4</v>
      </c>
    </row>
    <row r="26" spans="1:3" s="40" customFormat="1" ht="25.5">
      <c r="A26" s="147" t="s">
        <v>121</v>
      </c>
      <c r="B26" s="138" t="s">
        <v>76</v>
      </c>
      <c r="C26" s="254">
        <v>12</v>
      </c>
    </row>
    <row r="27" spans="1:3" s="40" customFormat="1" ht="18">
      <c r="A27" s="64" t="s">
        <v>283</v>
      </c>
      <c r="B27" s="138" t="s">
        <v>287</v>
      </c>
      <c r="C27" s="218">
        <v>3.4</v>
      </c>
    </row>
    <row r="28" spans="1:3" s="40" customFormat="1" ht="18" hidden="1">
      <c r="A28" s="147" t="s">
        <v>50</v>
      </c>
      <c r="B28" s="138" t="s">
        <v>87</v>
      </c>
      <c r="C28" s="218">
        <f>'Приложение 8'!I58</f>
        <v>0</v>
      </c>
    </row>
    <row r="29" spans="1:3" s="40" customFormat="1" ht="18" hidden="1">
      <c r="A29" s="147" t="s">
        <v>49</v>
      </c>
      <c r="B29" s="138" t="s">
        <v>88</v>
      </c>
      <c r="C29" s="171"/>
    </row>
    <row r="30" spans="1:3" s="40" customFormat="1" ht="18" hidden="1">
      <c r="A30" s="147" t="s">
        <v>48</v>
      </c>
      <c r="B30" s="138" t="s">
        <v>89</v>
      </c>
      <c r="C30" s="220">
        <v>0</v>
      </c>
    </row>
    <row r="31" spans="1:3" s="40" customFormat="1" ht="18" hidden="1">
      <c r="A31" s="147" t="s">
        <v>47</v>
      </c>
      <c r="B31" s="138" t="s">
        <v>90</v>
      </c>
      <c r="C31" s="218">
        <f>'Приложение 8'!I58</f>
        <v>0</v>
      </c>
    </row>
    <row r="32" spans="1:3" s="40" customFormat="1" ht="18" hidden="1">
      <c r="A32" s="147" t="s">
        <v>46</v>
      </c>
      <c r="B32" s="138" t="s">
        <v>91</v>
      </c>
      <c r="C32" s="171"/>
    </row>
    <row r="33" spans="1:3" s="40" customFormat="1" ht="18" hidden="1">
      <c r="A33" s="147" t="s">
        <v>92</v>
      </c>
      <c r="B33" s="138" t="s">
        <v>93</v>
      </c>
      <c r="C33" s="171"/>
    </row>
    <row r="34" spans="1:3" s="40" customFormat="1" ht="18" hidden="1">
      <c r="A34" s="147" t="s">
        <v>94</v>
      </c>
      <c r="B34" s="138" t="s">
        <v>95</v>
      </c>
      <c r="C34" s="171"/>
    </row>
    <row r="35" spans="1:3" s="45" customFormat="1" ht="18.75">
      <c r="A35" s="147" t="s">
        <v>310</v>
      </c>
      <c r="B35" s="138" t="s">
        <v>311</v>
      </c>
      <c r="C35" s="252">
        <v>447.35</v>
      </c>
    </row>
    <row r="36" spans="1:3" s="45" customFormat="1" ht="18.75" hidden="1">
      <c r="A36" s="147" t="s">
        <v>312</v>
      </c>
      <c r="B36" s="138" t="s">
        <v>313</v>
      </c>
      <c r="C36" s="253" t="e">
        <f>#REF!-#REF!</f>
        <v>#REF!</v>
      </c>
    </row>
    <row r="37" spans="1:3" s="45" customFormat="1" ht="18.75" hidden="1">
      <c r="A37" s="147" t="s">
        <v>314</v>
      </c>
      <c r="B37" s="138" t="s">
        <v>315</v>
      </c>
      <c r="C37" s="253" t="e">
        <f>#REF!-#REF!</f>
        <v>#REF!</v>
      </c>
    </row>
    <row r="38" spans="1:3" s="45" customFormat="1" ht="18.75" hidden="1">
      <c r="A38" s="147" t="s">
        <v>316</v>
      </c>
      <c r="B38" s="138" t="s">
        <v>317</v>
      </c>
      <c r="C38" s="253" t="e">
        <f>#REF!-#REF!</f>
        <v>#REF!</v>
      </c>
    </row>
    <row r="39" spans="1:3" s="45" customFormat="1" ht="18.75">
      <c r="A39" s="147" t="s">
        <v>295</v>
      </c>
      <c r="B39" s="138" t="s">
        <v>318</v>
      </c>
      <c r="C39" s="252">
        <v>447.35</v>
      </c>
    </row>
    <row r="40" spans="1:3" s="40" customFormat="1" ht="18" hidden="1">
      <c r="A40" s="147" t="s">
        <v>123</v>
      </c>
      <c r="B40" s="138" t="s">
        <v>99</v>
      </c>
      <c r="C40" s="171"/>
    </row>
    <row r="41" spans="1:3" s="40" customFormat="1" ht="18" hidden="1">
      <c r="A41" s="147" t="s">
        <v>42</v>
      </c>
      <c r="B41" s="138" t="s">
        <v>100</v>
      </c>
      <c r="C41" s="171"/>
    </row>
    <row r="42" spans="1:3" s="40" customFormat="1" ht="18" hidden="1">
      <c r="A42" s="147" t="s">
        <v>124</v>
      </c>
      <c r="B42" s="138" t="s">
        <v>101</v>
      </c>
      <c r="C42" s="171"/>
    </row>
    <row r="43" spans="1:3" s="40" customFormat="1" ht="18" hidden="1">
      <c r="A43" s="147" t="s">
        <v>41</v>
      </c>
      <c r="B43" s="138" t="s">
        <v>102</v>
      </c>
      <c r="C43" s="171"/>
    </row>
    <row r="44" spans="1:3" s="40" customFormat="1" ht="18" hidden="1">
      <c r="A44" s="147" t="s">
        <v>40</v>
      </c>
      <c r="B44" s="138" t="s">
        <v>103</v>
      </c>
      <c r="C44" s="171"/>
    </row>
    <row r="45" spans="1:3" s="40" customFormat="1" ht="18" hidden="1">
      <c r="A45" s="147" t="s">
        <v>39</v>
      </c>
      <c r="B45" s="138" t="s">
        <v>104</v>
      </c>
      <c r="C45" s="171"/>
    </row>
    <row r="46" spans="1:3" s="40" customFormat="1" ht="18" hidden="1">
      <c r="A46" s="147" t="s">
        <v>38</v>
      </c>
      <c r="B46" s="138" t="s">
        <v>105</v>
      </c>
      <c r="C46" s="171"/>
    </row>
    <row r="47" spans="1:3" s="40" customFormat="1" ht="18">
      <c r="A47" s="147" t="s">
        <v>304</v>
      </c>
      <c r="B47" s="138" t="s">
        <v>305</v>
      </c>
      <c r="C47" s="218">
        <f>C48</f>
        <v>745.25</v>
      </c>
    </row>
    <row r="48" spans="1:3" s="40" customFormat="1" ht="18">
      <c r="A48" s="147" t="s">
        <v>300</v>
      </c>
      <c r="B48" s="138" t="s">
        <v>309</v>
      </c>
      <c r="C48" s="218">
        <v>745.25</v>
      </c>
    </row>
    <row r="49" spans="1:3" s="40" customFormat="1" ht="18">
      <c r="A49" s="88" t="s">
        <v>166</v>
      </c>
      <c r="B49" s="86" t="s">
        <v>182</v>
      </c>
      <c r="C49" s="221">
        <v>0</v>
      </c>
    </row>
    <row r="50" spans="1:3" s="40" customFormat="1" ht="18" hidden="1">
      <c r="A50" s="147" t="s">
        <v>106</v>
      </c>
      <c r="B50" s="138" t="s">
        <v>107</v>
      </c>
      <c r="C50" s="171"/>
    </row>
    <row r="51" spans="1:3" s="40" customFormat="1" ht="18" hidden="1">
      <c r="A51" s="147" t="s">
        <v>125</v>
      </c>
      <c r="B51" s="138" t="s">
        <v>126</v>
      </c>
      <c r="C51" s="171"/>
    </row>
    <row r="52" spans="1:3" s="40" customFormat="1" ht="18" hidden="1">
      <c r="A52" s="147" t="s">
        <v>43</v>
      </c>
      <c r="B52" s="138" t="s">
        <v>108</v>
      </c>
      <c r="C52" s="171"/>
    </row>
    <row r="53" spans="1:3" s="40" customFormat="1" ht="18" hidden="1">
      <c r="A53" s="147" t="s">
        <v>109</v>
      </c>
      <c r="B53" s="138" t="s">
        <v>110</v>
      </c>
      <c r="C53" s="171"/>
    </row>
    <row r="54" spans="1:3" s="40" customFormat="1" ht="18" hidden="1">
      <c r="A54" s="147" t="s">
        <v>127</v>
      </c>
      <c r="B54" s="138" t="s">
        <v>111</v>
      </c>
      <c r="C54" s="171"/>
    </row>
    <row r="55" spans="1:3" s="40" customFormat="1" ht="25.5" hidden="1">
      <c r="A55" s="147" t="s">
        <v>128</v>
      </c>
      <c r="B55" s="138" t="s">
        <v>112</v>
      </c>
      <c r="C55" s="171"/>
    </row>
    <row r="56" spans="1:3" s="40" customFormat="1" ht="25.5" hidden="1">
      <c r="A56" s="147" t="s">
        <v>113</v>
      </c>
      <c r="B56" s="138" t="s">
        <v>114</v>
      </c>
      <c r="C56" s="171"/>
    </row>
    <row r="57" spans="1:3" s="40" customFormat="1" ht="18" hidden="1">
      <c r="A57" s="147" t="s">
        <v>115</v>
      </c>
      <c r="B57" s="138" t="s">
        <v>116</v>
      </c>
      <c r="C57" s="171"/>
    </row>
    <row r="58" spans="1:3" s="40" customFormat="1" ht="18" hidden="1">
      <c r="A58" s="147" t="s">
        <v>129</v>
      </c>
      <c r="B58" s="138" t="s">
        <v>117</v>
      </c>
      <c r="C58" s="171"/>
    </row>
    <row r="59" spans="1:3" s="40" customFormat="1" ht="18">
      <c r="A59" s="148" t="s">
        <v>37</v>
      </c>
      <c r="B59" s="149"/>
      <c r="C59" s="251">
        <f>C7+C12+C27+C35+C47+C26</f>
        <v>3514.59</v>
      </c>
    </row>
    <row r="60" spans="1:3" s="40" customFormat="1" ht="18.75">
      <c r="A60" s="53"/>
      <c r="B60" s="54"/>
      <c r="C60" s="45"/>
    </row>
    <row r="61" spans="1:3" s="40" customFormat="1" ht="18"/>
    <row r="62" spans="1:3" s="40" customFormat="1" ht="18"/>
    <row r="63" spans="1:3" s="40" customFormat="1" ht="18"/>
    <row r="64" spans="1:3" s="40" customFormat="1" ht="18"/>
    <row r="65" spans="1:3" s="40" customFormat="1" ht="18"/>
    <row r="66" spans="1:3" s="40" customFormat="1" ht="18"/>
    <row r="67" spans="1:3" s="40" customFormat="1" ht="18.75">
      <c r="A67" s="53"/>
      <c r="B67" s="54"/>
      <c r="C67" s="45"/>
    </row>
    <row r="68" spans="1:3" s="40" customFormat="1" ht="18.75">
      <c r="A68" s="53"/>
      <c r="B68" s="54"/>
      <c r="C68" s="45"/>
    </row>
    <row r="69" spans="1:3" s="40" customFormat="1" ht="18.75">
      <c r="A69" s="53"/>
      <c r="B69" s="54"/>
      <c r="C69" s="45"/>
    </row>
    <row r="70" spans="1:3" s="40" customFormat="1" ht="18.75">
      <c r="A70" s="53"/>
      <c r="B70" s="54"/>
      <c r="C70" s="45"/>
    </row>
    <row r="71" spans="1:3" s="40" customFormat="1" ht="18.75">
      <c r="A71" s="53"/>
      <c r="B71" s="54"/>
      <c r="C71" s="45"/>
    </row>
    <row r="72" spans="1:3" s="40" customFormat="1" ht="18.75">
      <c r="A72" s="53"/>
      <c r="B72" s="54"/>
      <c r="C72" s="45"/>
    </row>
    <row r="73" spans="1:3" s="40" customFormat="1" ht="18.75">
      <c r="A73" s="53"/>
      <c r="B73" s="54"/>
      <c r="C73" s="45"/>
    </row>
    <row r="74" spans="1:3" s="40" customFormat="1" ht="18.75">
      <c r="A74" s="53"/>
      <c r="B74" s="54"/>
      <c r="C74" s="45"/>
    </row>
    <row r="75" spans="1:3" s="40" customFormat="1" ht="18.75">
      <c r="A75" s="53"/>
      <c r="B75" s="54"/>
      <c r="C75" s="45"/>
    </row>
    <row r="76" spans="1:3" s="40" customFormat="1" ht="18.75">
      <c r="A76" s="53"/>
      <c r="B76" s="54"/>
      <c r="C76" s="45"/>
    </row>
    <row r="77" spans="1:3" s="40" customFormat="1" ht="18.75">
      <c r="A77" s="53"/>
      <c r="B77" s="54"/>
      <c r="C77" s="45"/>
    </row>
    <row r="78" spans="1:3" s="40" customFormat="1" ht="18.75">
      <c r="A78" s="53"/>
      <c r="B78" s="54"/>
      <c r="C78" s="45"/>
    </row>
    <row r="79" spans="1:3" s="40" customFormat="1" ht="18.75">
      <c r="A79" s="53"/>
      <c r="B79" s="54"/>
      <c r="C79" s="45"/>
    </row>
    <row r="80" spans="1:3" s="40" customFormat="1" ht="18.75">
      <c r="A80" s="53"/>
      <c r="B80" s="54"/>
      <c r="C80" s="45"/>
    </row>
    <row r="81" spans="1:6" s="40" customFormat="1" ht="18.75">
      <c r="A81" s="53"/>
      <c r="B81" s="54"/>
      <c r="C81" s="45"/>
    </row>
    <row r="82" spans="1:6" s="40" customFormat="1" ht="18.75">
      <c r="A82" s="53"/>
      <c r="B82" s="54"/>
      <c r="C82" s="45"/>
    </row>
    <row r="83" spans="1:6" s="40" customFormat="1" ht="18.75">
      <c r="A83" s="53"/>
      <c r="B83" s="54"/>
      <c r="C83" s="45"/>
    </row>
    <row r="84" spans="1:6" s="40" customFormat="1" ht="18.75">
      <c r="A84" s="53"/>
      <c r="B84" s="54"/>
      <c r="C84" s="45"/>
    </row>
    <row r="85" spans="1:6" s="40" customFormat="1" ht="18.75">
      <c r="A85" s="53"/>
      <c r="B85" s="54"/>
      <c r="C85" s="45"/>
    </row>
    <row r="86" spans="1:6" s="40" customFormat="1" ht="18.75">
      <c r="A86" s="53"/>
      <c r="B86" s="54"/>
      <c r="C86" s="45"/>
    </row>
    <row r="87" spans="1:6" s="40" customFormat="1" ht="18.75">
      <c r="A87" s="53"/>
      <c r="B87" s="54"/>
      <c r="C87" s="45"/>
    </row>
    <row r="88" spans="1:6" s="40" customFormat="1" ht="18.75">
      <c r="A88" s="53"/>
      <c r="B88" s="54"/>
      <c r="C88" s="45"/>
    </row>
    <row r="89" spans="1:6" ht="18.75">
      <c r="A89" s="53"/>
      <c r="B89" s="54"/>
      <c r="C89" s="45"/>
      <c r="D89" s="40"/>
      <c r="E89" s="40"/>
      <c r="F89" s="40"/>
    </row>
    <row r="90" spans="1:6" ht="18.75">
      <c r="A90" s="53"/>
      <c r="B90" s="54"/>
      <c r="C90" s="45"/>
      <c r="D90" s="40"/>
      <c r="E90" s="40"/>
      <c r="F90" s="40"/>
    </row>
    <row r="91" spans="1:6" ht="18.75">
      <c r="A91" s="53"/>
      <c r="B91" s="54"/>
      <c r="C91" s="45"/>
      <c r="D91" s="40"/>
      <c r="E91" s="40"/>
      <c r="F91" s="40"/>
    </row>
    <row r="92" spans="1:6" ht="18.75">
      <c r="A92" s="53"/>
      <c r="B92" s="54"/>
      <c r="C92" s="45"/>
      <c r="D92" s="40"/>
      <c r="E92" s="40"/>
      <c r="F92" s="40"/>
    </row>
    <row r="93" spans="1:6">
      <c r="B93" s="35"/>
    </row>
    <row r="94" spans="1:6">
      <c r="B94" s="35"/>
    </row>
    <row r="95" spans="1:6">
      <c r="B95" s="35"/>
    </row>
    <row r="96" spans="1:6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topLeftCell="A49" workbookViewId="0">
      <selection activeCell="C50" sqref="C50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53" t="s">
        <v>434</v>
      </c>
      <c r="C1" s="353"/>
      <c r="D1" s="353"/>
    </row>
    <row r="2" spans="1:5" ht="24" customHeight="1">
      <c r="C2" s="26"/>
    </row>
    <row r="3" spans="1:5" ht="64.5" customHeight="1">
      <c r="A3" s="320" t="s">
        <v>435</v>
      </c>
      <c r="B3" s="320"/>
      <c r="C3" s="320"/>
      <c r="D3" s="36"/>
      <c r="E3" s="37"/>
    </row>
    <row r="4" spans="1:5" s="38" customFormat="1" ht="15.75">
      <c r="A4" s="36"/>
      <c r="B4" s="34"/>
      <c r="C4" s="352" t="s">
        <v>130</v>
      </c>
      <c r="D4" s="352"/>
      <c r="E4" s="37"/>
    </row>
    <row r="5" spans="1:5" s="39" customFormat="1" ht="81" customHeight="1">
      <c r="A5" s="63" t="s">
        <v>63</v>
      </c>
      <c r="B5" s="63" t="s">
        <v>143</v>
      </c>
      <c r="C5" s="63" t="s">
        <v>342</v>
      </c>
      <c r="D5" s="63" t="s">
        <v>436</v>
      </c>
    </row>
    <row r="6" spans="1:5" s="38" customFormat="1" ht="15.75">
      <c r="A6" s="63">
        <v>1</v>
      </c>
      <c r="B6" s="146">
        <v>2</v>
      </c>
      <c r="C6" s="63">
        <v>3</v>
      </c>
      <c r="D6" s="63">
        <v>4</v>
      </c>
    </row>
    <row r="7" spans="1:5" s="45" customFormat="1" ht="18.75">
      <c r="A7" s="147" t="s">
        <v>62</v>
      </c>
      <c r="B7" s="138" t="s">
        <v>69</v>
      </c>
      <c r="C7" s="194">
        <f>SUM(C8:C11)</f>
        <v>2091.59</v>
      </c>
      <c r="D7" s="194">
        <f>SUM(D8:D11)</f>
        <v>2092.59</v>
      </c>
    </row>
    <row r="8" spans="1:5" s="45" customFormat="1" ht="25.5">
      <c r="A8" s="147" t="s">
        <v>61</v>
      </c>
      <c r="B8" s="138" t="s">
        <v>118</v>
      </c>
      <c r="C8" s="194">
        <v>454.17</v>
      </c>
      <c r="D8" s="194">
        <v>454.17</v>
      </c>
    </row>
    <row r="9" spans="1:5" s="45" customFormat="1" ht="25.5">
      <c r="A9" s="147" t="s">
        <v>60</v>
      </c>
      <c r="B9" s="138" t="s">
        <v>70</v>
      </c>
      <c r="C9" s="193">
        <v>1286.07</v>
      </c>
      <c r="D9" s="193">
        <v>1286.07</v>
      </c>
    </row>
    <row r="10" spans="1:5" s="45" customFormat="1" ht="18.75">
      <c r="A10" s="147" t="s">
        <v>270</v>
      </c>
      <c r="B10" s="138" t="s">
        <v>271</v>
      </c>
      <c r="C10" s="194">
        <v>9</v>
      </c>
      <c r="D10" s="194">
        <v>9</v>
      </c>
    </row>
    <row r="11" spans="1:5" s="45" customFormat="1" ht="18.75">
      <c r="A11" s="147" t="s">
        <v>336</v>
      </c>
      <c r="B11" s="138" t="s">
        <v>334</v>
      </c>
      <c r="C11" s="194">
        <v>342.35</v>
      </c>
      <c r="D11" s="194">
        <v>343.35</v>
      </c>
    </row>
    <row r="12" spans="1:5" s="45" customFormat="1" ht="18.75">
      <c r="A12" s="147" t="s">
        <v>58</v>
      </c>
      <c r="B12" s="138" t="s">
        <v>71</v>
      </c>
      <c r="C12" s="194">
        <v>217.6</v>
      </c>
      <c r="D12" s="194">
        <v>225.6</v>
      </c>
    </row>
    <row r="13" spans="1:5" s="45" customFormat="1" ht="18.75">
      <c r="A13" s="147" t="s">
        <v>72</v>
      </c>
      <c r="B13" s="138" t="s">
        <v>73</v>
      </c>
      <c r="C13" s="194">
        <v>217.6</v>
      </c>
      <c r="D13" s="194">
        <v>225.6</v>
      </c>
    </row>
    <row r="14" spans="1:5" s="45" customFormat="1" ht="18.75" hidden="1">
      <c r="A14" s="147" t="s">
        <v>57</v>
      </c>
      <c r="B14" s="138" t="s">
        <v>74</v>
      </c>
      <c r="C14" s="193"/>
      <c r="D14" s="193"/>
    </row>
    <row r="15" spans="1:5" s="45" customFormat="1" ht="25.5" hidden="1">
      <c r="A15" s="147" t="s">
        <v>121</v>
      </c>
      <c r="B15" s="138" t="s">
        <v>76</v>
      </c>
      <c r="C15" s="193"/>
      <c r="D15" s="193"/>
    </row>
    <row r="16" spans="1:5" s="45" customFormat="1" ht="18.75" hidden="1">
      <c r="A16" s="147" t="s">
        <v>55</v>
      </c>
      <c r="B16" s="138" t="s">
        <v>77</v>
      </c>
      <c r="C16" s="193"/>
      <c r="D16" s="193"/>
    </row>
    <row r="17" spans="1:4" s="45" customFormat="1" ht="18.75" hidden="1">
      <c r="A17" s="147" t="s">
        <v>54</v>
      </c>
      <c r="B17" s="138" t="s">
        <v>78</v>
      </c>
      <c r="C17" s="194" t="e">
        <f>C18+C19</f>
        <v>#REF!</v>
      </c>
      <c r="D17" s="194" t="e">
        <f>D18+D19</f>
        <v>#REF!</v>
      </c>
    </row>
    <row r="18" spans="1:4" s="45" customFormat="1" ht="18.75" hidden="1">
      <c r="A18" s="147" t="s">
        <v>53</v>
      </c>
      <c r="B18" s="138" t="s">
        <v>79</v>
      </c>
      <c r="C18" s="194" t="e">
        <f>#REF!</f>
        <v>#REF!</v>
      </c>
      <c r="D18" s="194" t="e">
        <f>#REF!</f>
        <v>#REF!</v>
      </c>
    </row>
    <row r="19" spans="1:4" s="45" customFormat="1" ht="18.75" hidden="1">
      <c r="A19" s="147" t="s">
        <v>52</v>
      </c>
      <c r="B19" s="138" t="s">
        <v>245</v>
      </c>
      <c r="C19" s="194" t="e">
        <f>#REF!</f>
        <v>#REF!</v>
      </c>
      <c r="D19" s="194" t="e">
        <f>#REF!</f>
        <v>#REF!</v>
      </c>
    </row>
    <row r="20" spans="1:4" s="45" customFormat="1" ht="18.75" hidden="1">
      <c r="A20" s="147" t="s">
        <v>82</v>
      </c>
      <c r="B20" s="138" t="s">
        <v>83</v>
      </c>
      <c r="C20" s="193"/>
      <c r="D20" s="193"/>
    </row>
    <row r="21" spans="1:4" s="45" customFormat="1" ht="18.75" hidden="1">
      <c r="A21" s="147" t="s">
        <v>84</v>
      </c>
      <c r="B21" s="138" t="s">
        <v>85</v>
      </c>
      <c r="C21" s="193"/>
      <c r="D21" s="193"/>
    </row>
    <row r="22" spans="1:4" s="45" customFormat="1" ht="18.75" hidden="1">
      <c r="A22" s="147" t="s">
        <v>51</v>
      </c>
      <c r="B22" s="138" t="s">
        <v>86</v>
      </c>
      <c r="C22" s="193"/>
      <c r="D22" s="193"/>
    </row>
    <row r="23" spans="1:4" s="40" customFormat="1" ht="18">
      <c r="A23" s="147" t="s">
        <v>57</v>
      </c>
      <c r="B23" s="138" t="s">
        <v>74</v>
      </c>
      <c r="C23" s="218">
        <f>C26+C27</f>
        <v>15.4</v>
      </c>
      <c r="D23" s="193">
        <f>C23</f>
        <v>15.4</v>
      </c>
    </row>
    <row r="24" spans="1:4" s="40" customFormat="1" ht="18" hidden="1">
      <c r="A24" s="147" t="s">
        <v>56</v>
      </c>
      <c r="B24" s="138" t="s">
        <v>75</v>
      </c>
      <c r="C24" s="171"/>
      <c r="D24" s="193">
        <f t="shared" ref="D24:D27" si="0">C24</f>
        <v>0</v>
      </c>
    </row>
    <row r="25" spans="1:4" s="40" customFormat="1" ht="18" hidden="1">
      <c r="A25" s="147" t="s">
        <v>119</v>
      </c>
      <c r="B25" s="138" t="s">
        <v>120</v>
      </c>
      <c r="C25" s="171"/>
      <c r="D25" s="193">
        <f t="shared" si="0"/>
        <v>0</v>
      </c>
    </row>
    <row r="26" spans="1:4" s="40" customFormat="1" ht="25.5">
      <c r="A26" s="147" t="s">
        <v>121</v>
      </c>
      <c r="B26" s="138" t="s">
        <v>76</v>
      </c>
      <c r="C26" s="218">
        <v>12</v>
      </c>
      <c r="D26" s="193">
        <f t="shared" si="0"/>
        <v>12</v>
      </c>
    </row>
    <row r="27" spans="1:4" s="40" customFormat="1" ht="18">
      <c r="A27" s="64" t="s">
        <v>283</v>
      </c>
      <c r="B27" s="138" t="s">
        <v>287</v>
      </c>
      <c r="C27" s="218">
        <v>3.4</v>
      </c>
      <c r="D27" s="193">
        <f t="shared" si="0"/>
        <v>3.4</v>
      </c>
    </row>
    <row r="28" spans="1:4" s="45" customFormat="1" ht="18.75" hidden="1">
      <c r="A28" s="147" t="s">
        <v>46</v>
      </c>
      <c r="B28" s="138" t="s">
        <v>91</v>
      </c>
      <c r="C28" s="193"/>
      <c r="D28" s="193"/>
    </row>
    <row r="29" spans="1:4" s="45" customFormat="1" ht="18.75" hidden="1">
      <c r="A29" s="147" t="s">
        <v>92</v>
      </c>
      <c r="B29" s="138" t="s">
        <v>93</v>
      </c>
      <c r="C29" s="193"/>
      <c r="D29" s="193"/>
    </row>
    <row r="30" spans="1:4" s="45" customFormat="1" ht="18.75" hidden="1">
      <c r="A30" s="147" t="s">
        <v>94</v>
      </c>
      <c r="B30" s="138" t="s">
        <v>95</v>
      </c>
      <c r="C30" s="193"/>
      <c r="D30" s="193"/>
    </row>
    <row r="31" spans="1:4" s="45" customFormat="1" ht="18.75" hidden="1">
      <c r="A31" s="147" t="s">
        <v>45</v>
      </c>
      <c r="B31" s="138" t="s">
        <v>96</v>
      </c>
      <c r="C31" s="193"/>
      <c r="D31" s="193"/>
    </row>
    <row r="32" spans="1:4" s="45" customFormat="1" ht="18.75">
      <c r="A32" s="238" t="s">
        <v>310</v>
      </c>
      <c r="B32" s="239" t="s">
        <v>311</v>
      </c>
      <c r="C32" s="240">
        <f>C36</f>
        <v>447.35</v>
      </c>
      <c r="D32" s="249">
        <f>C32</f>
        <v>447.35</v>
      </c>
    </row>
    <row r="33" spans="1:4" s="45" customFormat="1" ht="18.75" hidden="1">
      <c r="A33" s="238" t="s">
        <v>312</v>
      </c>
      <c r="B33" s="239" t="s">
        <v>313</v>
      </c>
      <c r="C33" s="240" t="e">
        <f>#REF!-#REF!</f>
        <v>#REF!</v>
      </c>
      <c r="D33" s="249"/>
    </row>
    <row r="34" spans="1:4" s="45" customFormat="1" ht="18.75" hidden="1">
      <c r="A34" s="238" t="s">
        <v>314</v>
      </c>
      <c r="B34" s="239" t="s">
        <v>315</v>
      </c>
      <c r="C34" s="240" t="e">
        <f>#REF!-#REF!</f>
        <v>#REF!</v>
      </c>
      <c r="D34" s="249"/>
    </row>
    <row r="35" spans="1:4" s="45" customFormat="1" ht="18.75" hidden="1">
      <c r="A35" s="238" t="s">
        <v>316</v>
      </c>
      <c r="B35" s="239" t="s">
        <v>317</v>
      </c>
      <c r="C35" s="240" t="e">
        <f>#REF!-#REF!</f>
        <v>#REF!</v>
      </c>
      <c r="D35" s="249"/>
    </row>
    <row r="36" spans="1:4" s="45" customFormat="1" ht="18.75">
      <c r="A36" s="238" t="s">
        <v>295</v>
      </c>
      <c r="B36" s="239" t="s">
        <v>318</v>
      </c>
      <c r="C36" s="240">
        <v>447.35</v>
      </c>
      <c r="D36" s="249">
        <f>D32</f>
        <v>447.35</v>
      </c>
    </row>
    <row r="37" spans="1:4" s="45" customFormat="1" ht="18.75">
      <c r="A37" s="238" t="s">
        <v>122</v>
      </c>
      <c r="B37" s="239" t="s">
        <v>97</v>
      </c>
      <c r="C37" s="241">
        <v>0</v>
      </c>
      <c r="D37" s="241">
        <v>0</v>
      </c>
    </row>
    <row r="38" spans="1:4" s="45" customFormat="1" ht="18.75">
      <c r="A38" s="238" t="s">
        <v>44</v>
      </c>
      <c r="B38" s="239" t="s">
        <v>98</v>
      </c>
      <c r="C38" s="241">
        <v>0</v>
      </c>
      <c r="D38" s="241">
        <v>0</v>
      </c>
    </row>
    <row r="39" spans="1:4" s="45" customFormat="1" ht="18.75" hidden="1">
      <c r="A39" s="238" t="s">
        <v>123</v>
      </c>
      <c r="B39" s="239" t="s">
        <v>99</v>
      </c>
      <c r="C39" s="249"/>
      <c r="D39" s="249"/>
    </row>
    <row r="40" spans="1:4" s="45" customFormat="1" ht="18.75" hidden="1">
      <c r="A40" s="238" t="s">
        <v>42</v>
      </c>
      <c r="B40" s="239" t="s">
        <v>100</v>
      </c>
      <c r="C40" s="249"/>
      <c r="D40" s="249"/>
    </row>
    <row r="41" spans="1:4" s="45" customFormat="1" ht="18.75" hidden="1">
      <c r="A41" s="238" t="s">
        <v>124</v>
      </c>
      <c r="B41" s="239" t="s">
        <v>101</v>
      </c>
      <c r="C41" s="249"/>
      <c r="D41" s="249"/>
    </row>
    <row r="42" spans="1:4" s="45" customFormat="1" ht="18.75" hidden="1">
      <c r="A42" s="238" t="s">
        <v>41</v>
      </c>
      <c r="B42" s="239" t="s">
        <v>102</v>
      </c>
      <c r="C42" s="249"/>
      <c r="D42" s="249"/>
    </row>
    <row r="43" spans="1:4" s="45" customFormat="1" ht="18.75" hidden="1">
      <c r="A43" s="238" t="s">
        <v>40</v>
      </c>
      <c r="B43" s="239" t="s">
        <v>103</v>
      </c>
      <c r="C43" s="249"/>
      <c r="D43" s="249"/>
    </row>
    <row r="44" spans="1:4" s="45" customFormat="1" ht="18.75" hidden="1">
      <c r="A44" s="238" t="s">
        <v>39</v>
      </c>
      <c r="B44" s="239" t="s">
        <v>104</v>
      </c>
      <c r="C44" s="249"/>
      <c r="D44" s="249"/>
    </row>
    <row r="45" spans="1:4" s="45" customFormat="1" ht="18.75" hidden="1">
      <c r="A45" s="238" t="s">
        <v>38</v>
      </c>
      <c r="B45" s="239" t="s">
        <v>105</v>
      </c>
      <c r="C45" s="249"/>
      <c r="D45" s="249"/>
    </row>
    <row r="46" spans="1:4" s="40" customFormat="1" ht="18">
      <c r="A46" s="238" t="s">
        <v>304</v>
      </c>
      <c r="B46" s="239" t="s">
        <v>305</v>
      </c>
      <c r="C46" s="242">
        <f>C49</f>
        <v>662.76025000000004</v>
      </c>
      <c r="D46" s="249">
        <f>D49</f>
        <v>580.22050000000002</v>
      </c>
    </row>
    <row r="47" spans="1:4" s="40" customFormat="1" ht="18">
      <c r="A47" s="238" t="s">
        <v>306</v>
      </c>
      <c r="B47" s="239" t="s">
        <v>307</v>
      </c>
      <c r="C47" s="242" t="s">
        <v>320</v>
      </c>
      <c r="D47" s="249" t="s">
        <v>320</v>
      </c>
    </row>
    <row r="48" spans="1:4" s="40" customFormat="1" ht="18">
      <c r="A48" s="238" t="s">
        <v>299</v>
      </c>
      <c r="B48" s="239" t="s">
        <v>308</v>
      </c>
      <c r="C48" s="242" t="s">
        <v>320</v>
      </c>
      <c r="D48" s="249" t="s">
        <v>320</v>
      </c>
    </row>
    <row r="49" spans="1:4" s="40" customFormat="1" ht="18">
      <c r="A49" s="238" t="s">
        <v>300</v>
      </c>
      <c r="B49" s="239" t="s">
        <v>309</v>
      </c>
      <c r="C49" s="242">
        <f>745.25-C50</f>
        <v>662.76025000000004</v>
      </c>
      <c r="D49" s="249">
        <f>745.25-D50</f>
        <v>580.22050000000002</v>
      </c>
    </row>
    <row r="50" spans="1:4" s="45" customFormat="1" ht="18.75">
      <c r="A50" s="243" t="s">
        <v>166</v>
      </c>
      <c r="B50" s="244" t="s">
        <v>182</v>
      </c>
      <c r="C50" s="241">
        <v>82.489750000000001</v>
      </c>
      <c r="D50" s="241">
        <v>165.02950000000001</v>
      </c>
    </row>
    <row r="51" spans="1:4" s="45" customFormat="1" ht="18.75" hidden="1">
      <c r="A51" s="147" t="s">
        <v>106</v>
      </c>
      <c r="B51" s="138" t="s">
        <v>107</v>
      </c>
      <c r="C51" s="193"/>
      <c r="D51" s="193"/>
    </row>
    <row r="52" spans="1:4" s="45" customFormat="1" ht="18.75" hidden="1">
      <c r="A52" s="147" t="s">
        <v>125</v>
      </c>
      <c r="B52" s="138" t="s">
        <v>126</v>
      </c>
      <c r="C52" s="193"/>
      <c r="D52" s="193"/>
    </row>
    <row r="53" spans="1:4" s="45" customFormat="1" ht="18.75" hidden="1">
      <c r="A53" s="147" t="s">
        <v>43</v>
      </c>
      <c r="B53" s="138" t="s">
        <v>108</v>
      </c>
      <c r="C53" s="193"/>
      <c r="D53" s="193"/>
    </row>
    <row r="54" spans="1:4" s="45" customFormat="1" ht="18.75" hidden="1">
      <c r="A54" s="147" t="s">
        <v>109</v>
      </c>
      <c r="B54" s="138" t="s">
        <v>110</v>
      </c>
      <c r="C54" s="193"/>
      <c r="D54" s="193"/>
    </row>
    <row r="55" spans="1:4" s="45" customFormat="1" ht="18.75" hidden="1">
      <c r="A55" s="147" t="s">
        <v>127</v>
      </c>
      <c r="B55" s="138" t="s">
        <v>111</v>
      </c>
      <c r="C55" s="193"/>
      <c r="D55" s="193"/>
    </row>
    <row r="56" spans="1:4" s="45" customFormat="1" ht="25.5" hidden="1">
      <c r="A56" s="147" t="s">
        <v>128</v>
      </c>
      <c r="B56" s="138" t="s">
        <v>112</v>
      </c>
      <c r="C56" s="193"/>
      <c r="D56" s="193"/>
    </row>
    <row r="57" spans="1:4" s="45" customFormat="1" ht="25.5" hidden="1">
      <c r="A57" s="147" t="s">
        <v>113</v>
      </c>
      <c r="B57" s="138" t="s">
        <v>114</v>
      </c>
      <c r="C57" s="193"/>
      <c r="D57" s="193"/>
    </row>
    <row r="58" spans="1:4" s="45" customFormat="1" ht="18.75" hidden="1">
      <c r="A58" s="147" t="s">
        <v>115</v>
      </c>
      <c r="B58" s="138" t="s">
        <v>116</v>
      </c>
      <c r="C58" s="193"/>
      <c r="D58" s="193"/>
    </row>
    <row r="59" spans="1:4" s="45" customFormat="1" ht="18.75" hidden="1">
      <c r="A59" s="147" t="s">
        <v>129</v>
      </c>
      <c r="B59" s="138" t="s">
        <v>117</v>
      </c>
      <c r="C59" s="193"/>
      <c r="D59" s="193"/>
    </row>
    <row r="60" spans="1:4" s="45" customFormat="1" ht="18.75">
      <c r="A60" s="148" t="s">
        <v>37</v>
      </c>
      <c r="B60" s="149"/>
      <c r="C60" s="194">
        <f>C7+C12+C32+C37+C46+C50+C23</f>
        <v>3517.1900000000005</v>
      </c>
      <c r="D60" s="194">
        <f>D7+D12+D32+D37+D46+D50+D23</f>
        <v>3526.19</v>
      </c>
    </row>
    <row r="61" spans="1:4" s="45" customFormat="1" ht="18.75">
      <c r="A61" s="75"/>
      <c r="B61" s="76"/>
      <c r="C61" s="250"/>
      <c r="D61" s="250"/>
    </row>
    <row r="62" spans="1:4" s="45" customFormat="1" ht="18.75">
      <c r="A62" s="75"/>
      <c r="B62" s="76"/>
      <c r="C62" s="250"/>
      <c r="D62" s="250"/>
    </row>
    <row r="63" spans="1:4" s="45" customFormat="1" ht="18.75">
      <c r="A63" s="75"/>
      <c r="B63" s="76"/>
      <c r="C63" s="250"/>
      <c r="D63" s="250"/>
    </row>
    <row r="64" spans="1:4" s="45" customFormat="1" ht="18.75">
      <c r="A64" s="75"/>
      <c r="B64" s="76"/>
      <c r="C64" s="250"/>
      <c r="D64" s="250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8"/>
      <c r="B67" s="79"/>
      <c r="C67" s="77"/>
      <c r="D67" s="77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93"/>
  <sheetViews>
    <sheetView topLeftCell="A81" workbookViewId="0">
      <selection activeCell="H2" sqref="H1:H1048576"/>
    </sheetView>
  </sheetViews>
  <sheetFormatPr defaultColWidth="36" defaultRowHeight="12.75"/>
  <cols>
    <col min="1" max="1" width="61.4257812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1.85546875" style="29" customWidth="1"/>
    <col min="8" max="8" width="15.42578125" style="125" hidden="1" customWidth="1"/>
    <col min="9" max="9" width="17.85546875" style="125" customWidth="1"/>
    <col min="10" max="10" width="9.140625" style="30" hidden="1" customWidth="1"/>
    <col min="11" max="250" width="9.140625" style="30" customWidth="1"/>
    <col min="251" max="251" width="3.5703125" style="30" customWidth="1"/>
    <col min="252" max="16384" width="36" style="30"/>
  </cols>
  <sheetData>
    <row r="1" spans="1:11" ht="99" customHeight="1">
      <c r="A1" s="23"/>
      <c r="B1" s="23"/>
      <c r="C1" s="23"/>
      <c r="D1" s="351" t="s">
        <v>437</v>
      </c>
      <c r="E1" s="351"/>
      <c r="F1" s="351"/>
      <c r="G1" s="351"/>
      <c r="H1" s="351"/>
      <c r="I1" s="351"/>
      <c r="J1" s="351"/>
      <c r="K1" s="259"/>
    </row>
    <row r="2" spans="1:11" ht="16.5" customHeight="1">
      <c r="B2" s="28"/>
      <c r="G2" s="89"/>
      <c r="H2" s="107"/>
      <c r="I2" s="107"/>
    </row>
    <row r="3" spans="1:11" s="32" customFormat="1" ht="47.25" customHeight="1">
      <c r="A3" s="354" t="s">
        <v>438</v>
      </c>
      <c r="B3" s="354"/>
      <c r="C3" s="354"/>
      <c r="D3" s="354"/>
      <c r="E3" s="354"/>
      <c r="F3" s="354"/>
      <c r="G3" s="354"/>
      <c r="H3" s="354"/>
      <c r="I3" s="108"/>
    </row>
    <row r="4" spans="1:11" s="31" customFormat="1" ht="15.75">
      <c r="A4" s="109"/>
      <c r="B4" s="109"/>
      <c r="C4" s="109"/>
      <c r="D4" s="109"/>
      <c r="E4" s="110"/>
      <c r="F4" s="111"/>
      <c r="G4" s="111"/>
      <c r="H4" s="111"/>
      <c r="I4" s="150" t="s">
        <v>261</v>
      </c>
    </row>
    <row r="5" spans="1:11" s="57" customFormat="1" ht="81.75" customHeight="1">
      <c r="A5" s="72" t="s">
        <v>64</v>
      </c>
      <c r="B5" s="72"/>
      <c r="C5" s="81" t="s">
        <v>144</v>
      </c>
      <c r="D5" s="81" t="s">
        <v>145</v>
      </c>
      <c r="E5" s="81" t="s">
        <v>146</v>
      </c>
      <c r="F5" s="81" t="s">
        <v>147</v>
      </c>
      <c r="G5" s="82" t="s">
        <v>10</v>
      </c>
      <c r="H5" s="112" t="s">
        <v>468</v>
      </c>
      <c r="I5" s="114" t="s">
        <v>333</v>
      </c>
    </row>
    <row r="6" spans="1:11" s="56" customFormat="1">
      <c r="A6" s="113">
        <v>1</v>
      </c>
      <c r="B6" s="113">
        <v>2</v>
      </c>
      <c r="C6" s="81" t="s">
        <v>65</v>
      </c>
      <c r="D6" s="81" t="s">
        <v>66</v>
      </c>
      <c r="E6" s="81" t="s">
        <v>67</v>
      </c>
      <c r="F6" s="81" t="s">
        <v>68</v>
      </c>
      <c r="G6" s="113">
        <v>7</v>
      </c>
      <c r="H6" s="114">
        <v>8</v>
      </c>
      <c r="I6" s="151">
        <v>7</v>
      </c>
    </row>
    <row r="7" spans="1:11" s="268" customFormat="1">
      <c r="A7" s="232" t="s">
        <v>364</v>
      </c>
      <c r="B7" s="233"/>
      <c r="C7" s="265"/>
      <c r="D7" s="265"/>
      <c r="E7" s="265"/>
      <c r="F7" s="265"/>
      <c r="G7" s="233"/>
      <c r="H7" s="266"/>
      <c r="I7" s="267"/>
    </row>
    <row r="8" spans="1:11" s="273" customFormat="1">
      <c r="A8" s="269" t="s">
        <v>148</v>
      </c>
      <c r="B8" s="270" t="s">
        <v>149</v>
      </c>
      <c r="C8" s="270" t="s">
        <v>150</v>
      </c>
      <c r="D8" s="270"/>
      <c r="E8" s="270"/>
      <c r="F8" s="271"/>
      <c r="G8" s="272">
        <f>G9+G31+G24</f>
        <v>-146.91</v>
      </c>
      <c r="H8" s="201">
        <f>H9+H31+H24</f>
        <v>951.43</v>
      </c>
      <c r="I8" s="201">
        <f>I9+I16+I24</f>
        <v>1749.2400000000002</v>
      </c>
    </row>
    <row r="9" spans="1:11" s="273" customFormat="1" ht="34.5" customHeight="1">
      <c r="A9" s="274" t="s">
        <v>151</v>
      </c>
      <c r="B9" s="265" t="s">
        <v>149</v>
      </c>
      <c r="C9" s="265" t="s">
        <v>150</v>
      </c>
      <c r="D9" s="265" t="s">
        <v>152</v>
      </c>
      <c r="E9" s="265"/>
      <c r="F9" s="275"/>
      <c r="G9" s="276">
        <f t="shared" ref="G9:I10" si="0">G10</f>
        <v>-356.5</v>
      </c>
      <c r="H9" s="195">
        <f t="shared" si="0"/>
        <v>810.67</v>
      </c>
      <c r="I9" s="195">
        <f t="shared" si="0"/>
        <v>454.17</v>
      </c>
    </row>
    <row r="10" spans="1:11" s="273" customFormat="1" ht="50.25" customHeight="1">
      <c r="A10" s="277" t="s">
        <v>365</v>
      </c>
      <c r="B10" s="118" t="s">
        <v>149</v>
      </c>
      <c r="C10" s="118" t="s">
        <v>150</v>
      </c>
      <c r="D10" s="118" t="s">
        <v>152</v>
      </c>
      <c r="E10" s="118" t="s">
        <v>378</v>
      </c>
      <c r="F10" s="118"/>
      <c r="G10" s="276">
        <f t="shared" si="0"/>
        <v>-356.5</v>
      </c>
      <c r="H10" s="195">
        <f t="shared" si="0"/>
        <v>810.67</v>
      </c>
      <c r="I10" s="195">
        <f t="shared" si="0"/>
        <v>454.17</v>
      </c>
    </row>
    <row r="11" spans="1:11" s="273" customFormat="1" ht="17.25" customHeight="1">
      <c r="A11" s="116" t="s">
        <v>366</v>
      </c>
      <c r="B11" s="118" t="s">
        <v>149</v>
      </c>
      <c r="C11" s="118" t="s">
        <v>150</v>
      </c>
      <c r="D11" s="118" t="s">
        <v>152</v>
      </c>
      <c r="E11" s="118" t="s">
        <v>347</v>
      </c>
      <c r="F11" s="118"/>
      <c r="G11" s="276">
        <f>G14+G15</f>
        <v>-356.5</v>
      </c>
      <c r="H11" s="195">
        <f>H14+H15</f>
        <v>810.67</v>
      </c>
      <c r="I11" s="195">
        <f>I14+I15</f>
        <v>454.17</v>
      </c>
    </row>
    <row r="12" spans="1:11" s="273" customFormat="1" ht="34.5" customHeight="1">
      <c r="A12" s="116" t="s">
        <v>367</v>
      </c>
      <c r="B12" s="118" t="s">
        <v>149</v>
      </c>
      <c r="C12" s="118" t="s">
        <v>150</v>
      </c>
      <c r="D12" s="118" t="s">
        <v>152</v>
      </c>
      <c r="E12" s="118" t="s">
        <v>346</v>
      </c>
      <c r="F12" s="118"/>
      <c r="G12" s="276"/>
      <c r="H12" s="195"/>
      <c r="I12" s="195"/>
    </row>
    <row r="13" spans="1:11" s="273" customFormat="1" ht="25.5">
      <c r="A13" s="116" t="s">
        <v>368</v>
      </c>
      <c r="B13" s="118" t="s">
        <v>149</v>
      </c>
      <c r="C13" s="118" t="s">
        <v>150</v>
      </c>
      <c r="D13" s="118" t="s">
        <v>152</v>
      </c>
      <c r="E13" s="118" t="s">
        <v>346</v>
      </c>
      <c r="F13" s="118"/>
      <c r="G13" s="276">
        <f>G14+G15</f>
        <v>-356.5</v>
      </c>
      <c r="H13" s="195">
        <f>H14+H15</f>
        <v>810.67</v>
      </c>
      <c r="I13" s="195">
        <f>I14+I15</f>
        <v>454.17</v>
      </c>
    </row>
    <row r="14" spans="1:11" s="273" customFormat="1">
      <c r="A14" s="116" t="s">
        <v>250</v>
      </c>
      <c r="B14" s="118" t="s">
        <v>149</v>
      </c>
      <c r="C14" s="118" t="s">
        <v>150</v>
      </c>
      <c r="D14" s="118" t="s">
        <v>152</v>
      </c>
      <c r="E14" s="118" t="s">
        <v>346</v>
      </c>
      <c r="F14" s="118" t="s">
        <v>154</v>
      </c>
      <c r="G14" s="276">
        <f>I14-H14</f>
        <v>-273.45999999999998</v>
      </c>
      <c r="H14" s="195">
        <v>622.63</v>
      </c>
      <c r="I14" s="195">
        <v>349.17</v>
      </c>
    </row>
    <row r="15" spans="1:11" s="273" customFormat="1">
      <c r="A15" s="116" t="s">
        <v>251</v>
      </c>
      <c r="B15" s="118" t="s">
        <v>149</v>
      </c>
      <c r="C15" s="118" t="s">
        <v>150</v>
      </c>
      <c r="D15" s="118" t="s">
        <v>152</v>
      </c>
      <c r="E15" s="118" t="s">
        <v>346</v>
      </c>
      <c r="F15" s="118" t="s">
        <v>247</v>
      </c>
      <c r="G15" s="276">
        <f>I15-H15</f>
        <v>-83.039999999999992</v>
      </c>
      <c r="H15" s="195">
        <v>188.04</v>
      </c>
      <c r="I15" s="195">
        <v>105</v>
      </c>
    </row>
    <row r="16" spans="1:11" s="279" customFormat="1" ht="40.5" customHeight="1">
      <c r="A16" s="278" t="s">
        <v>60</v>
      </c>
      <c r="B16" s="118" t="s">
        <v>149</v>
      </c>
      <c r="C16" s="117" t="s">
        <v>150</v>
      </c>
      <c r="D16" s="117" t="s">
        <v>156</v>
      </c>
      <c r="E16" s="118"/>
      <c r="F16" s="87"/>
      <c r="G16" s="276">
        <f>G17</f>
        <v>-280.20999999999998</v>
      </c>
      <c r="H16" s="195"/>
      <c r="I16" s="195">
        <f>I17</f>
        <v>1286.0700000000002</v>
      </c>
      <c r="J16" s="273"/>
    </row>
    <row r="17" spans="1:10" s="279" customFormat="1" ht="51.75" customHeight="1">
      <c r="A17" s="116" t="s">
        <v>395</v>
      </c>
      <c r="B17" s="118" t="s">
        <v>149</v>
      </c>
      <c r="C17" s="117" t="s">
        <v>150</v>
      </c>
      <c r="D17" s="117" t="s">
        <v>156</v>
      </c>
      <c r="E17" s="118" t="s">
        <v>379</v>
      </c>
      <c r="F17" s="87"/>
      <c r="G17" s="276">
        <f>G18</f>
        <v>-280.20999999999998</v>
      </c>
      <c r="H17" s="195"/>
      <c r="I17" s="195">
        <f>I18</f>
        <v>1286.0700000000002</v>
      </c>
      <c r="J17" s="273"/>
    </row>
    <row r="18" spans="1:10" s="279" customFormat="1" ht="51.75" customHeight="1">
      <c r="A18" s="116" t="s">
        <v>396</v>
      </c>
      <c r="B18" s="118" t="s">
        <v>149</v>
      </c>
      <c r="C18" s="117" t="s">
        <v>150</v>
      </c>
      <c r="D18" s="117" t="s">
        <v>156</v>
      </c>
      <c r="E18" s="118" t="s">
        <v>349</v>
      </c>
      <c r="F18" s="87"/>
      <c r="G18" s="276">
        <f>G19</f>
        <v>-280.20999999999998</v>
      </c>
      <c r="H18" s="195"/>
      <c r="I18" s="195">
        <f>I19</f>
        <v>1286.0700000000002</v>
      </c>
      <c r="J18" s="273"/>
    </row>
    <row r="19" spans="1:10" s="279" customFormat="1" ht="51.75" customHeight="1">
      <c r="A19" s="116" t="s">
        <v>277</v>
      </c>
      <c r="B19" s="118" t="s">
        <v>149</v>
      </c>
      <c r="C19" s="117" t="s">
        <v>150</v>
      </c>
      <c r="D19" s="117" t="s">
        <v>156</v>
      </c>
      <c r="E19" s="118" t="s">
        <v>380</v>
      </c>
      <c r="F19" s="87"/>
      <c r="G19" s="276">
        <f>G20</f>
        <v>-280.20999999999998</v>
      </c>
      <c r="H19" s="195"/>
      <c r="I19" s="195">
        <f>I20</f>
        <v>1286.0700000000002</v>
      </c>
      <c r="J19" s="273"/>
    </row>
    <row r="20" spans="1:10" s="279" customFormat="1" ht="40.5" customHeight="1">
      <c r="A20" s="116" t="s">
        <v>368</v>
      </c>
      <c r="B20" s="118" t="s">
        <v>149</v>
      </c>
      <c r="C20" s="117" t="s">
        <v>150</v>
      </c>
      <c r="D20" s="117" t="s">
        <v>156</v>
      </c>
      <c r="E20" s="118" t="s">
        <v>351</v>
      </c>
      <c r="F20" s="87"/>
      <c r="G20" s="276">
        <f>G21+G23</f>
        <v>-280.20999999999998</v>
      </c>
      <c r="H20" s="195"/>
      <c r="I20" s="195">
        <f>I21+I23</f>
        <v>1286.0700000000002</v>
      </c>
      <c r="J20" s="273"/>
    </row>
    <row r="21" spans="1:10" s="279" customFormat="1" ht="40.5" customHeight="1">
      <c r="A21" s="116" t="s">
        <v>250</v>
      </c>
      <c r="B21" s="118" t="s">
        <v>149</v>
      </c>
      <c r="C21" s="117" t="s">
        <v>150</v>
      </c>
      <c r="D21" s="117" t="s">
        <v>156</v>
      </c>
      <c r="E21" s="118" t="s">
        <v>351</v>
      </c>
      <c r="F21" s="87" t="s">
        <v>154</v>
      </c>
      <c r="G21" s="276">
        <f>I21-H21</f>
        <v>-214.90999999999997</v>
      </c>
      <c r="H21" s="195">
        <v>1202.98</v>
      </c>
      <c r="I21" s="195">
        <v>988.07</v>
      </c>
      <c r="J21" s="273"/>
    </row>
    <row r="22" spans="1:10" s="279" customFormat="1" ht="40.5" hidden="1" customHeight="1">
      <c r="A22" s="116" t="s">
        <v>159</v>
      </c>
      <c r="B22" s="118" t="s">
        <v>149</v>
      </c>
      <c r="C22" s="117" t="s">
        <v>150</v>
      </c>
      <c r="D22" s="117" t="s">
        <v>156</v>
      </c>
      <c r="E22" s="118" t="s">
        <v>351</v>
      </c>
      <c r="F22" s="87" t="s">
        <v>340</v>
      </c>
      <c r="G22" s="276"/>
      <c r="H22" s="195"/>
      <c r="I22" s="195"/>
      <c r="J22" s="273"/>
    </row>
    <row r="23" spans="1:10" s="279" customFormat="1" ht="40.5" customHeight="1">
      <c r="A23" s="116" t="s">
        <v>252</v>
      </c>
      <c r="B23" s="118" t="s">
        <v>149</v>
      </c>
      <c r="C23" s="117" t="s">
        <v>150</v>
      </c>
      <c r="D23" s="117" t="s">
        <v>156</v>
      </c>
      <c r="E23" s="118" t="s">
        <v>351</v>
      </c>
      <c r="F23" s="87" t="s">
        <v>247</v>
      </c>
      <c r="G23" s="276">
        <f>I23-H23</f>
        <v>-65.300000000000011</v>
      </c>
      <c r="H23" s="195">
        <v>363.3</v>
      </c>
      <c r="I23" s="195">
        <v>298</v>
      </c>
      <c r="J23" s="273"/>
    </row>
    <row r="24" spans="1:10" s="281" customFormat="1" ht="30" customHeight="1">
      <c r="A24" s="280" t="s">
        <v>59</v>
      </c>
      <c r="B24" s="118" t="s">
        <v>149</v>
      </c>
      <c r="C24" s="118" t="s">
        <v>150</v>
      </c>
      <c r="D24" s="118"/>
      <c r="E24" s="118"/>
      <c r="F24" s="118"/>
      <c r="G24" s="276">
        <f t="shared" ref="G24:G29" si="1">G25</f>
        <v>0</v>
      </c>
      <c r="H24" s="195">
        <f>H29</f>
        <v>9</v>
      </c>
      <c r="I24" s="195">
        <f>I29</f>
        <v>9</v>
      </c>
    </row>
    <row r="25" spans="1:10" s="281" customFormat="1" ht="30" customHeight="1">
      <c r="A25" s="282" t="s">
        <v>395</v>
      </c>
      <c r="B25" s="118" t="s">
        <v>149</v>
      </c>
      <c r="C25" s="118" t="s">
        <v>150</v>
      </c>
      <c r="D25" s="118" t="s">
        <v>162</v>
      </c>
      <c r="E25" s="118" t="s">
        <v>379</v>
      </c>
      <c r="F25" s="118"/>
      <c r="G25" s="276">
        <f t="shared" si="1"/>
        <v>0</v>
      </c>
      <c r="H25" s="195"/>
      <c r="I25" s="195">
        <f>I29</f>
        <v>9</v>
      </c>
    </row>
    <row r="26" spans="1:10" s="281" customFormat="1" ht="30" customHeight="1">
      <c r="A26" s="282" t="s">
        <v>381</v>
      </c>
      <c r="B26" s="118" t="s">
        <v>149</v>
      </c>
      <c r="C26" s="118" t="s">
        <v>150</v>
      </c>
      <c r="D26" s="118" t="s">
        <v>162</v>
      </c>
      <c r="E26" s="118" t="s">
        <v>382</v>
      </c>
      <c r="F26" s="118"/>
      <c r="G26" s="276">
        <f t="shared" si="1"/>
        <v>0</v>
      </c>
      <c r="H26" s="195"/>
      <c r="I26" s="195">
        <f>I29</f>
        <v>9</v>
      </c>
    </row>
    <row r="27" spans="1:10" s="281" customFormat="1" ht="30" customHeight="1">
      <c r="A27" s="282" t="s">
        <v>383</v>
      </c>
      <c r="B27" s="118" t="s">
        <v>149</v>
      </c>
      <c r="C27" s="118" t="s">
        <v>150</v>
      </c>
      <c r="D27" s="118" t="s">
        <v>162</v>
      </c>
      <c r="E27" s="118" t="s">
        <v>352</v>
      </c>
      <c r="F27" s="118"/>
      <c r="G27" s="276">
        <f t="shared" si="1"/>
        <v>0</v>
      </c>
      <c r="H27" s="195"/>
      <c r="I27" s="195">
        <f>I29</f>
        <v>9</v>
      </c>
    </row>
    <row r="28" spans="1:10" s="281" customFormat="1" ht="30" customHeight="1">
      <c r="A28" s="282" t="s">
        <v>384</v>
      </c>
      <c r="B28" s="118" t="s">
        <v>149</v>
      </c>
      <c r="C28" s="118" t="s">
        <v>150</v>
      </c>
      <c r="D28" s="118" t="s">
        <v>162</v>
      </c>
      <c r="E28" s="118" t="s">
        <v>385</v>
      </c>
      <c r="F28" s="118"/>
      <c r="G28" s="276">
        <f t="shared" si="1"/>
        <v>0</v>
      </c>
      <c r="H28" s="195"/>
      <c r="I28" s="195">
        <f>I29</f>
        <v>9</v>
      </c>
    </row>
    <row r="29" spans="1:10" s="281" customFormat="1" ht="30" customHeight="1">
      <c r="A29" s="282" t="s">
        <v>369</v>
      </c>
      <c r="B29" s="118" t="s">
        <v>149</v>
      </c>
      <c r="C29" s="118" t="s">
        <v>150</v>
      </c>
      <c r="D29" s="118" t="s">
        <v>162</v>
      </c>
      <c r="E29" s="118" t="s">
        <v>353</v>
      </c>
      <c r="F29" s="118"/>
      <c r="G29" s="276">
        <f t="shared" si="1"/>
        <v>0</v>
      </c>
      <c r="H29" s="195">
        <f>H30</f>
        <v>9</v>
      </c>
      <c r="I29" s="195">
        <f>I30</f>
        <v>9</v>
      </c>
    </row>
    <row r="30" spans="1:10" s="281" customFormat="1" ht="30" customHeight="1">
      <c r="A30" s="283" t="s">
        <v>370</v>
      </c>
      <c r="B30" s="118" t="s">
        <v>149</v>
      </c>
      <c r="C30" s="118" t="s">
        <v>150</v>
      </c>
      <c r="D30" s="118" t="s">
        <v>162</v>
      </c>
      <c r="E30" s="118" t="s">
        <v>353</v>
      </c>
      <c r="F30" s="265" t="s">
        <v>354</v>
      </c>
      <c r="G30" s="276">
        <f>I30-H30</f>
        <v>0</v>
      </c>
      <c r="H30" s="195">
        <v>9</v>
      </c>
      <c r="I30" s="195">
        <v>9</v>
      </c>
      <c r="J30" s="281" t="s">
        <v>256</v>
      </c>
    </row>
    <row r="31" spans="1:10" s="279" customFormat="1" ht="54" customHeight="1">
      <c r="A31" s="278" t="s">
        <v>336</v>
      </c>
      <c r="B31" s="118" t="s">
        <v>149</v>
      </c>
      <c r="C31" s="118" t="s">
        <v>150</v>
      </c>
      <c r="D31" s="118" t="s">
        <v>335</v>
      </c>
      <c r="E31" s="118"/>
      <c r="F31" s="118"/>
      <c r="G31" s="276">
        <f>G33</f>
        <v>209.59</v>
      </c>
      <c r="H31" s="195">
        <f>H32</f>
        <v>131.76</v>
      </c>
      <c r="I31" s="195">
        <f>I32</f>
        <v>341.35</v>
      </c>
    </row>
    <row r="32" spans="1:10" s="281" customFormat="1" ht="35.25" hidden="1" customHeight="1">
      <c r="A32" s="116" t="s">
        <v>336</v>
      </c>
      <c r="B32" s="118" t="s">
        <v>149</v>
      </c>
      <c r="C32" s="118" t="s">
        <v>150</v>
      </c>
      <c r="D32" s="118" t="s">
        <v>335</v>
      </c>
      <c r="E32" s="118" t="s">
        <v>337</v>
      </c>
      <c r="F32" s="118"/>
      <c r="G32" s="276"/>
      <c r="H32" s="195">
        <f>H35</f>
        <v>131.76</v>
      </c>
      <c r="I32" s="195">
        <f>I35</f>
        <v>341.35</v>
      </c>
    </row>
    <row r="33" spans="1:10" s="281" customFormat="1" ht="35.25" customHeight="1">
      <c r="A33" s="116" t="s">
        <v>395</v>
      </c>
      <c r="B33" s="118" t="s">
        <v>149</v>
      </c>
      <c r="C33" s="118" t="s">
        <v>150</v>
      </c>
      <c r="D33" s="118" t="s">
        <v>335</v>
      </c>
      <c r="E33" s="118" t="s">
        <v>379</v>
      </c>
      <c r="F33" s="118"/>
      <c r="G33" s="276">
        <f>G34</f>
        <v>209.59</v>
      </c>
      <c r="H33" s="195">
        <f>H34</f>
        <v>131.76</v>
      </c>
      <c r="I33" s="195">
        <f>I35</f>
        <v>341.35</v>
      </c>
    </row>
    <row r="34" spans="1:10" s="281" customFormat="1" ht="35.25" customHeight="1">
      <c r="A34" s="116" t="s">
        <v>396</v>
      </c>
      <c r="B34" s="118" t="s">
        <v>149</v>
      </c>
      <c r="C34" s="118" t="s">
        <v>150</v>
      </c>
      <c r="D34" s="118" t="s">
        <v>335</v>
      </c>
      <c r="E34" s="118" t="s">
        <v>349</v>
      </c>
      <c r="F34" s="118"/>
      <c r="G34" s="276">
        <f>G35</f>
        <v>209.59</v>
      </c>
      <c r="H34" s="195">
        <f>H35</f>
        <v>131.76</v>
      </c>
      <c r="I34" s="195">
        <f>I35</f>
        <v>341.35</v>
      </c>
    </row>
    <row r="35" spans="1:10" s="281" customFormat="1" ht="51">
      <c r="A35" s="116" t="s">
        <v>277</v>
      </c>
      <c r="B35" s="118" t="s">
        <v>149</v>
      </c>
      <c r="C35" s="118" t="s">
        <v>150</v>
      </c>
      <c r="D35" s="118" t="s">
        <v>335</v>
      </c>
      <c r="E35" s="118" t="s">
        <v>350</v>
      </c>
      <c r="F35" s="118"/>
      <c r="G35" s="276">
        <f>G36</f>
        <v>209.59</v>
      </c>
      <c r="H35" s="195">
        <f>H37+H38</f>
        <v>131.76</v>
      </c>
      <c r="I35" s="195">
        <f>I36</f>
        <v>341.35</v>
      </c>
    </row>
    <row r="36" spans="1:10" s="281" customFormat="1" ht="25.5">
      <c r="A36" s="284" t="s">
        <v>278</v>
      </c>
      <c r="B36" s="118" t="s">
        <v>149</v>
      </c>
      <c r="C36" s="118" t="s">
        <v>150</v>
      </c>
      <c r="D36" s="118" t="s">
        <v>335</v>
      </c>
      <c r="E36" s="118" t="s">
        <v>351</v>
      </c>
      <c r="F36" s="118"/>
      <c r="G36" s="276">
        <f>G37+G38</f>
        <v>209.59</v>
      </c>
      <c r="H36" s="195">
        <f>H37+H38</f>
        <v>131.76</v>
      </c>
      <c r="I36" s="195">
        <f>I37+I38</f>
        <v>341.35</v>
      </c>
    </row>
    <row r="37" spans="1:10" s="281" customFormat="1">
      <c r="A37" s="284" t="s">
        <v>248</v>
      </c>
      <c r="B37" s="118" t="s">
        <v>149</v>
      </c>
      <c r="C37" s="118" t="s">
        <v>150</v>
      </c>
      <c r="D37" s="118" t="s">
        <v>335</v>
      </c>
      <c r="E37" s="118" t="s">
        <v>351</v>
      </c>
      <c r="F37" s="285" t="s">
        <v>163</v>
      </c>
      <c r="G37" s="276">
        <f>I37-H37</f>
        <v>180.99</v>
      </c>
      <c r="H37" s="195">
        <v>81.36</v>
      </c>
      <c r="I37" s="195">
        <v>262.35000000000002</v>
      </c>
    </row>
    <row r="38" spans="1:10" s="281" customFormat="1" ht="38.25">
      <c r="A38" s="284" t="s">
        <v>260</v>
      </c>
      <c r="B38" s="118" t="s">
        <v>149</v>
      </c>
      <c r="C38" s="118" t="s">
        <v>150</v>
      </c>
      <c r="D38" s="118" t="s">
        <v>335</v>
      </c>
      <c r="E38" s="118" t="s">
        <v>351</v>
      </c>
      <c r="F38" s="285" t="s">
        <v>249</v>
      </c>
      <c r="G38" s="276">
        <f>I38-H38</f>
        <v>28.6</v>
      </c>
      <c r="H38" s="195">
        <v>50.4</v>
      </c>
      <c r="I38" s="195">
        <v>79</v>
      </c>
    </row>
    <row r="39" spans="1:10" s="281" customFormat="1" ht="76.5" hidden="1">
      <c r="A39" s="284" t="s">
        <v>253</v>
      </c>
      <c r="B39" s="118" t="s">
        <v>149</v>
      </c>
      <c r="C39" s="118" t="s">
        <v>150</v>
      </c>
      <c r="D39" s="118" t="s">
        <v>335</v>
      </c>
      <c r="E39" s="118" t="s">
        <v>338</v>
      </c>
      <c r="F39" s="285" t="s">
        <v>254</v>
      </c>
      <c r="G39" s="276"/>
      <c r="H39" s="195"/>
      <c r="I39" s="195"/>
    </row>
    <row r="40" spans="1:10" s="281" customFormat="1" hidden="1">
      <c r="A40" s="284" t="s">
        <v>159</v>
      </c>
      <c r="B40" s="118" t="s">
        <v>149</v>
      </c>
      <c r="C40" s="118" t="s">
        <v>150</v>
      </c>
      <c r="D40" s="118" t="s">
        <v>335</v>
      </c>
      <c r="E40" s="118" t="s">
        <v>338</v>
      </c>
      <c r="F40" s="285" t="s">
        <v>160</v>
      </c>
      <c r="G40" s="276"/>
      <c r="H40" s="195"/>
      <c r="I40" s="195"/>
    </row>
    <row r="41" spans="1:10" s="281" customFormat="1" hidden="1">
      <c r="A41" s="284" t="s">
        <v>255</v>
      </c>
      <c r="B41" s="118" t="s">
        <v>149</v>
      </c>
      <c r="C41" s="118" t="s">
        <v>150</v>
      </c>
      <c r="D41" s="118" t="s">
        <v>335</v>
      </c>
      <c r="E41" s="118" t="s">
        <v>338</v>
      </c>
      <c r="F41" s="285" t="s">
        <v>161</v>
      </c>
      <c r="G41" s="276"/>
      <c r="H41" s="195"/>
      <c r="I41" s="195"/>
    </row>
    <row r="42" spans="1:10" s="281" customFormat="1">
      <c r="A42" s="280" t="s">
        <v>168</v>
      </c>
      <c r="B42" s="118" t="s">
        <v>149</v>
      </c>
      <c r="C42" s="118" t="s">
        <v>152</v>
      </c>
      <c r="D42" s="118"/>
      <c r="E42" s="118"/>
      <c r="F42" s="118"/>
      <c r="G42" s="276">
        <f t="shared" ref="G42:I43" si="2">G43</f>
        <v>0.70000000000000995</v>
      </c>
      <c r="H42" s="195">
        <f t="shared" si="2"/>
        <v>215.29999999999998</v>
      </c>
      <c r="I42" s="195">
        <f t="shared" si="2"/>
        <v>216</v>
      </c>
    </row>
    <row r="43" spans="1:10" s="281" customFormat="1">
      <c r="A43" s="280" t="s">
        <v>72</v>
      </c>
      <c r="B43" s="118" t="s">
        <v>149</v>
      </c>
      <c r="C43" s="118" t="s">
        <v>152</v>
      </c>
      <c r="D43" s="118" t="s">
        <v>155</v>
      </c>
      <c r="E43" s="118"/>
      <c r="F43" s="118"/>
      <c r="G43" s="276">
        <f t="shared" si="2"/>
        <v>0.70000000000000995</v>
      </c>
      <c r="H43" s="195">
        <f t="shared" si="2"/>
        <v>215.29999999999998</v>
      </c>
      <c r="I43" s="195">
        <f t="shared" si="2"/>
        <v>216</v>
      </c>
    </row>
    <row r="44" spans="1:10" s="281" customFormat="1" ht="63.75">
      <c r="A44" s="283" t="s">
        <v>279</v>
      </c>
      <c r="B44" s="118" t="s">
        <v>149</v>
      </c>
      <c r="C44" s="118" t="s">
        <v>152</v>
      </c>
      <c r="D44" s="118" t="s">
        <v>155</v>
      </c>
      <c r="E44" s="118" t="s">
        <v>355</v>
      </c>
      <c r="F44" s="118"/>
      <c r="G44" s="276">
        <f>G45+G46</f>
        <v>0.70000000000000995</v>
      </c>
      <c r="H44" s="195">
        <f>H45+H46</f>
        <v>215.29999999999998</v>
      </c>
      <c r="I44" s="195">
        <f>I45+I46</f>
        <v>216</v>
      </c>
    </row>
    <row r="45" spans="1:10" s="281" customFormat="1">
      <c r="A45" s="284" t="s">
        <v>250</v>
      </c>
      <c r="B45" s="118" t="s">
        <v>149</v>
      </c>
      <c r="C45" s="118" t="s">
        <v>152</v>
      </c>
      <c r="D45" s="118" t="s">
        <v>155</v>
      </c>
      <c r="E45" s="118" t="s">
        <v>355</v>
      </c>
      <c r="F45" s="285" t="s">
        <v>154</v>
      </c>
      <c r="G45" s="276">
        <f>I45-H45</f>
        <v>0.80000000000001137</v>
      </c>
      <c r="H45" s="195">
        <v>165.2</v>
      </c>
      <c r="I45" s="195">
        <v>166</v>
      </c>
      <c r="J45" s="281" t="s">
        <v>257</v>
      </c>
    </row>
    <row r="46" spans="1:10" s="281" customFormat="1" ht="38.25">
      <c r="A46" s="284" t="s">
        <v>252</v>
      </c>
      <c r="B46" s="118" t="s">
        <v>149</v>
      </c>
      <c r="C46" s="118" t="s">
        <v>152</v>
      </c>
      <c r="D46" s="118" t="s">
        <v>155</v>
      </c>
      <c r="E46" s="118" t="s">
        <v>355</v>
      </c>
      <c r="F46" s="285" t="s">
        <v>247</v>
      </c>
      <c r="G46" s="276">
        <f>I46-H46</f>
        <v>-0.10000000000000142</v>
      </c>
      <c r="H46" s="195">
        <v>50.1</v>
      </c>
      <c r="I46" s="195">
        <v>50</v>
      </c>
      <c r="J46" s="281" t="s">
        <v>257</v>
      </c>
    </row>
    <row r="47" spans="1:10" s="281" customFormat="1" ht="25.5" customHeight="1">
      <c r="A47" s="280" t="s">
        <v>283</v>
      </c>
      <c r="B47" s="118" t="s">
        <v>149</v>
      </c>
      <c r="C47" s="118" t="s">
        <v>155</v>
      </c>
      <c r="D47" s="118"/>
      <c r="E47" s="118"/>
      <c r="F47" s="118"/>
      <c r="G47" s="255">
        <f>G48</f>
        <v>0</v>
      </c>
      <c r="H47" s="255">
        <f t="shared" ref="H47:H52" si="3">I47-G47</f>
        <v>15.4</v>
      </c>
      <c r="I47" s="195">
        <f>I48+3.4</f>
        <v>15.4</v>
      </c>
    </row>
    <row r="48" spans="1:10" s="281" customFormat="1" ht="33.75" customHeight="1">
      <c r="A48" s="280" t="s">
        <v>121</v>
      </c>
      <c r="B48" s="118" t="s">
        <v>149</v>
      </c>
      <c r="C48" s="118" t="s">
        <v>155</v>
      </c>
      <c r="D48" s="118" t="s">
        <v>343</v>
      </c>
      <c r="E48" s="118"/>
      <c r="F48" s="118"/>
      <c r="G48" s="255">
        <f>G51</f>
        <v>0</v>
      </c>
      <c r="H48" s="255">
        <f t="shared" si="3"/>
        <v>12</v>
      </c>
      <c r="I48" s="195">
        <f>I51</f>
        <v>12</v>
      </c>
    </row>
    <row r="49" spans="1:9" s="281" customFormat="1" ht="33.75" customHeight="1">
      <c r="A49" s="280" t="s">
        <v>395</v>
      </c>
      <c r="B49" s="118" t="s">
        <v>149</v>
      </c>
      <c r="C49" s="118" t="s">
        <v>155</v>
      </c>
      <c r="D49" s="118" t="s">
        <v>343</v>
      </c>
      <c r="E49" s="118" t="s">
        <v>386</v>
      </c>
      <c r="F49" s="118"/>
      <c r="G49" s="255">
        <f>G50</f>
        <v>0</v>
      </c>
      <c r="H49" s="255"/>
      <c r="I49" s="195">
        <f>I48</f>
        <v>12</v>
      </c>
    </row>
    <row r="50" spans="1:9" s="281" customFormat="1" ht="33.75" customHeight="1">
      <c r="A50" s="282" t="s">
        <v>371</v>
      </c>
      <c r="B50" s="118" t="s">
        <v>149</v>
      </c>
      <c r="C50" s="118" t="s">
        <v>155</v>
      </c>
      <c r="D50" s="118" t="s">
        <v>343</v>
      </c>
      <c r="E50" s="118" t="s">
        <v>387</v>
      </c>
      <c r="F50" s="118"/>
      <c r="G50" s="255">
        <f>G51</f>
        <v>0</v>
      </c>
      <c r="H50" s="255"/>
      <c r="I50" s="195">
        <f>I51</f>
        <v>12</v>
      </c>
    </row>
    <row r="51" spans="1:9" s="281" customFormat="1" ht="27.75" customHeight="1">
      <c r="A51" s="286" t="s">
        <v>344</v>
      </c>
      <c r="B51" s="118" t="s">
        <v>149</v>
      </c>
      <c r="C51" s="118" t="s">
        <v>155</v>
      </c>
      <c r="D51" s="118" t="s">
        <v>343</v>
      </c>
      <c r="E51" s="118" t="s">
        <v>356</v>
      </c>
      <c r="F51" s="118"/>
      <c r="G51" s="255">
        <f>G52</f>
        <v>0</v>
      </c>
      <c r="H51" s="255">
        <f t="shared" si="3"/>
        <v>12</v>
      </c>
      <c r="I51" s="195">
        <f>I52</f>
        <v>12</v>
      </c>
    </row>
    <row r="52" spans="1:9" s="281" customFormat="1" ht="25.5" customHeight="1">
      <c r="A52" s="286" t="s">
        <v>164</v>
      </c>
      <c r="B52" s="118" t="s">
        <v>149</v>
      </c>
      <c r="C52" s="118" t="s">
        <v>155</v>
      </c>
      <c r="D52" s="118" t="s">
        <v>343</v>
      </c>
      <c r="E52" s="118" t="s">
        <v>356</v>
      </c>
      <c r="F52" s="118" t="s">
        <v>158</v>
      </c>
      <c r="G52" s="255">
        <v>0</v>
      </c>
      <c r="H52" s="255">
        <f t="shared" si="3"/>
        <v>12</v>
      </c>
      <c r="I52" s="195">
        <v>12</v>
      </c>
    </row>
    <row r="53" spans="1:9" s="281" customFormat="1" ht="27" customHeight="1">
      <c r="A53" s="287" t="s">
        <v>283</v>
      </c>
      <c r="B53" s="118" t="s">
        <v>149</v>
      </c>
      <c r="C53" s="118" t="s">
        <v>155</v>
      </c>
      <c r="D53" s="118"/>
      <c r="E53" s="118"/>
      <c r="F53" s="118"/>
      <c r="G53" s="276">
        <f>G54</f>
        <v>0</v>
      </c>
      <c r="H53" s="195">
        <f>H54</f>
        <v>1</v>
      </c>
      <c r="I53" s="195">
        <f>I54</f>
        <v>3.4</v>
      </c>
    </row>
    <row r="54" spans="1:9" s="281" customFormat="1" ht="33.75" customHeight="1">
      <c r="A54" s="297" t="s">
        <v>284</v>
      </c>
      <c r="B54" s="118" t="s">
        <v>149</v>
      </c>
      <c r="C54" s="118" t="s">
        <v>155</v>
      </c>
      <c r="D54" s="118" t="s">
        <v>285</v>
      </c>
      <c r="E54" s="118"/>
      <c r="F54" s="118"/>
      <c r="G54" s="276">
        <f>G55</f>
        <v>0</v>
      </c>
      <c r="H54" s="195">
        <f>H57</f>
        <v>1</v>
      </c>
      <c r="I54" s="195">
        <f>I57</f>
        <v>3.4</v>
      </c>
    </row>
    <row r="55" spans="1:9" s="281" customFormat="1" ht="33.75" customHeight="1">
      <c r="A55" s="297" t="s">
        <v>395</v>
      </c>
      <c r="B55" s="118" t="s">
        <v>149</v>
      </c>
      <c r="C55" s="118" t="s">
        <v>155</v>
      </c>
      <c r="D55" s="118" t="s">
        <v>285</v>
      </c>
      <c r="E55" s="118" t="s">
        <v>386</v>
      </c>
      <c r="F55" s="118"/>
      <c r="G55" s="276">
        <f>G56</f>
        <v>0</v>
      </c>
      <c r="H55" s="195"/>
      <c r="I55" s="195">
        <f>I57</f>
        <v>3.4</v>
      </c>
    </row>
    <row r="56" spans="1:9" s="281" customFormat="1" ht="33.75" customHeight="1">
      <c r="A56" s="297" t="s">
        <v>373</v>
      </c>
      <c r="B56" s="118" t="s">
        <v>149</v>
      </c>
      <c r="C56" s="118" t="s">
        <v>155</v>
      </c>
      <c r="D56" s="118" t="s">
        <v>285</v>
      </c>
      <c r="E56" s="118" t="s">
        <v>388</v>
      </c>
      <c r="F56" s="118"/>
      <c r="G56" s="276">
        <f>G57</f>
        <v>0</v>
      </c>
      <c r="H56" s="195"/>
      <c r="I56" s="195">
        <f>I57</f>
        <v>3.4</v>
      </c>
    </row>
    <row r="57" spans="1:9" s="281" customFormat="1" ht="25.5" customHeight="1">
      <c r="A57" s="288" t="s">
        <v>389</v>
      </c>
      <c r="B57" s="118" t="s">
        <v>149</v>
      </c>
      <c r="C57" s="118" t="s">
        <v>155</v>
      </c>
      <c r="D57" s="118" t="s">
        <v>285</v>
      </c>
      <c r="E57" s="118" t="s">
        <v>390</v>
      </c>
      <c r="F57" s="289"/>
      <c r="G57" s="276">
        <f>G62</f>
        <v>0</v>
      </c>
      <c r="H57" s="195">
        <v>1</v>
      </c>
      <c r="I57" s="195">
        <f>I63</f>
        <v>3.4</v>
      </c>
    </row>
    <row r="58" spans="1:9" s="281" customFormat="1" hidden="1">
      <c r="A58" s="290" t="s">
        <v>286</v>
      </c>
      <c r="B58" s="118" t="s">
        <v>149</v>
      </c>
      <c r="C58" s="118" t="s">
        <v>157</v>
      </c>
      <c r="D58" s="118"/>
      <c r="E58" s="118" t="s">
        <v>357</v>
      </c>
      <c r="F58" s="118"/>
      <c r="G58" s="276" t="e">
        <f>G59+#REF!</f>
        <v>#REF!</v>
      </c>
      <c r="H58" s="195">
        <f t="shared" ref="H58:I60" si="4">H59</f>
        <v>0</v>
      </c>
      <c r="I58" s="195">
        <f t="shared" si="4"/>
        <v>0</v>
      </c>
    </row>
    <row r="59" spans="1:9" s="281" customFormat="1" hidden="1">
      <c r="A59" s="290" t="s">
        <v>286</v>
      </c>
      <c r="B59" s="118" t="s">
        <v>149</v>
      </c>
      <c r="C59" s="118" t="s">
        <v>157</v>
      </c>
      <c r="D59" s="118" t="s">
        <v>155</v>
      </c>
      <c r="E59" s="118" t="s">
        <v>357</v>
      </c>
      <c r="F59" s="118"/>
      <c r="G59" s="276" t="e">
        <f>#REF!+#REF!+#REF!+#REF!+#REF!</f>
        <v>#REF!</v>
      </c>
      <c r="H59" s="195">
        <f t="shared" si="4"/>
        <v>0</v>
      </c>
      <c r="I59" s="195">
        <f t="shared" si="4"/>
        <v>0</v>
      </c>
    </row>
    <row r="60" spans="1:9" s="281" customFormat="1" hidden="1">
      <c r="A60" s="290" t="s">
        <v>286</v>
      </c>
      <c r="B60" s="118" t="s">
        <v>149</v>
      </c>
      <c r="C60" s="118" t="s">
        <v>157</v>
      </c>
      <c r="D60" s="118" t="s">
        <v>155</v>
      </c>
      <c r="E60" s="118" t="s">
        <v>357</v>
      </c>
      <c r="F60" s="118"/>
      <c r="G60" s="276"/>
      <c r="H60" s="195">
        <f t="shared" si="4"/>
        <v>0</v>
      </c>
      <c r="I60" s="195">
        <f t="shared" si="4"/>
        <v>0</v>
      </c>
    </row>
    <row r="61" spans="1:9" s="281" customFormat="1" hidden="1">
      <c r="A61" s="290" t="s">
        <v>286</v>
      </c>
      <c r="B61" s="118" t="s">
        <v>149</v>
      </c>
      <c r="C61" s="118" t="s">
        <v>157</v>
      </c>
      <c r="D61" s="118" t="s">
        <v>155</v>
      </c>
      <c r="E61" s="118" t="s">
        <v>357</v>
      </c>
      <c r="F61" s="118" t="s">
        <v>158</v>
      </c>
      <c r="G61" s="276"/>
      <c r="H61" s="195"/>
      <c r="I61" s="195"/>
    </row>
    <row r="62" spans="1:9" s="281" customFormat="1" ht="25.5">
      <c r="A62" s="288" t="s">
        <v>374</v>
      </c>
      <c r="B62" s="118" t="s">
        <v>149</v>
      </c>
      <c r="C62" s="118" t="s">
        <v>155</v>
      </c>
      <c r="D62" s="118" t="s">
        <v>285</v>
      </c>
      <c r="E62" s="118" t="s">
        <v>391</v>
      </c>
      <c r="F62" s="118"/>
      <c r="G62" s="276">
        <f>G63</f>
        <v>0</v>
      </c>
      <c r="H62" s="195"/>
      <c r="I62" s="195">
        <f>I63</f>
        <v>3.4</v>
      </c>
    </row>
    <row r="63" spans="1:9" s="281" customFormat="1" ht="25.5">
      <c r="A63" s="288" t="s">
        <v>164</v>
      </c>
      <c r="B63" s="118" t="s">
        <v>149</v>
      </c>
      <c r="C63" s="118" t="s">
        <v>155</v>
      </c>
      <c r="D63" s="118" t="s">
        <v>285</v>
      </c>
      <c r="E63" s="118" t="s">
        <v>357</v>
      </c>
      <c r="F63" s="118" t="s">
        <v>158</v>
      </c>
      <c r="G63" s="276">
        <f>I63-H63</f>
        <v>0</v>
      </c>
      <c r="H63" s="195">
        <v>3.4</v>
      </c>
      <c r="I63" s="195">
        <v>3.4</v>
      </c>
    </row>
    <row r="64" spans="1:9" s="281" customFormat="1">
      <c r="A64" s="280" t="s">
        <v>293</v>
      </c>
      <c r="B64" s="118" t="s">
        <v>149</v>
      </c>
      <c r="C64" s="118" t="s">
        <v>294</v>
      </c>
      <c r="D64" s="118"/>
      <c r="E64" s="118"/>
      <c r="F64" s="118"/>
      <c r="G64" s="276">
        <f t="shared" ref="G64:I65" si="5">G65</f>
        <v>-165.39999999999995</v>
      </c>
      <c r="H64" s="195">
        <f t="shared" si="5"/>
        <v>612.75</v>
      </c>
      <c r="I64" s="195">
        <f t="shared" si="5"/>
        <v>447.35</v>
      </c>
    </row>
    <row r="65" spans="1:9" s="281" customFormat="1">
      <c r="A65" s="282" t="s">
        <v>295</v>
      </c>
      <c r="B65" s="118" t="s">
        <v>149</v>
      </c>
      <c r="C65" s="118" t="s">
        <v>294</v>
      </c>
      <c r="D65" s="118" t="s">
        <v>294</v>
      </c>
      <c r="E65" s="118"/>
      <c r="F65" s="118"/>
      <c r="G65" s="276">
        <f t="shared" si="5"/>
        <v>-165.39999999999995</v>
      </c>
      <c r="H65" s="195">
        <f t="shared" si="5"/>
        <v>612.75</v>
      </c>
      <c r="I65" s="195">
        <f t="shared" si="5"/>
        <v>447.35</v>
      </c>
    </row>
    <row r="66" spans="1:9" s="281" customFormat="1" ht="25.5">
      <c r="A66" s="286" t="s">
        <v>395</v>
      </c>
      <c r="B66" s="118" t="s">
        <v>149</v>
      </c>
      <c r="C66" s="118" t="s">
        <v>294</v>
      </c>
      <c r="D66" s="118" t="s">
        <v>294</v>
      </c>
      <c r="E66" s="118" t="s">
        <v>379</v>
      </c>
      <c r="F66" s="118"/>
      <c r="G66" s="276">
        <f>G67</f>
        <v>-165.39999999999995</v>
      </c>
      <c r="H66" s="195">
        <f>H69</f>
        <v>612.75</v>
      </c>
      <c r="I66" s="195">
        <f>I69</f>
        <v>447.35</v>
      </c>
    </row>
    <row r="67" spans="1:9" s="281" customFormat="1">
      <c r="A67" s="286" t="s">
        <v>392</v>
      </c>
      <c r="B67" s="118" t="s">
        <v>149</v>
      </c>
      <c r="C67" s="118" t="s">
        <v>294</v>
      </c>
      <c r="D67" s="118" t="s">
        <v>294</v>
      </c>
      <c r="E67" s="118" t="s">
        <v>394</v>
      </c>
      <c r="F67" s="118"/>
      <c r="G67" s="276">
        <f>G68</f>
        <v>-165.39999999999995</v>
      </c>
      <c r="H67" s="195"/>
      <c r="I67" s="195">
        <f>I66</f>
        <v>447.35</v>
      </c>
    </row>
    <row r="68" spans="1:9" s="281" customFormat="1">
      <c r="A68" s="286" t="s">
        <v>393</v>
      </c>
      <c r="B68" s="118" t="s">
        <v>149</v>
      </c>
      <c r="C68" s="118" t="s">
        <v>294</v>
      </c>
      <c r="D68" s="118" t="s">
        <v>294</v>
      </c>
      <c r="E68" s="118" t="s">
        <v>358</v>
      </c>
      <c r="F68" s="118"/>
      <c r="G68" s="276">
        <f>G69</f>
        <v>-165.39999999999995</v>
      </c>
      <c r="H68" s="195"/>
      <c r="I68" s="195">
        <f>I69</f>
        <v>447.35</v>
      </c>
    </row>
    <row r="69" spans="1:9" s="281" customFormat="1" ht="25.5">
      <c r="A69" s="286" t="s">
        <v>258</v>
      </c>
      <c r="B69" s="118" t="s">
        <v>149</v>
      </c>
      <c r="C69" s="118" t="s">
        <v>294</v>
      </c>
      <c r="D69" s="118" t="s">
        <v>294</v>
      </c>
      <c r="E69" s="118" t="s">
        <v>359</v>
      </c>
      <c r="F69" s="118"/>
      <c r="G69" s="276">
        <f>G70+G71</f>
        <v>-165.39999999999995</v>
      </c>
      <c r="H69" s="195">
        <f>H70+H71</f>
        <v>612.75</v>
      </c>
      <c r="I69" s="195">
        <f>I70+I71</f>
        <v>447.35</v>
      </c>
    </row>
    <row r="70" spans="1:9" s="281" customFormat="1">
      <c r="A70" s="284" t="s">
        <v>248</v>
      </c>
      <c r="B70" s="118" t="s">
        <v>149</v>
      </c>
      <c r="C70" s="118" t="s">
        <v>294</v>
      </c>
      <c r="D70" s="118" t="s">
        <v>294</v>
      </c>
      <c r="E70" s="118" t="s">
        <v>360</v>
      </c>
      <c r="F70" s="285" t="s">
        <v>163</v>
      </c>
      <c r="G70" s="276">
        <f>I70-H70</f>
        <v>-107.72999999999996</v>
      </c>
      <c r="H70" s="195">
        <v>451.08</v>
      </c>
      <c r="I70" s="195">
        <v>343.35</v>
      </c>
    </row>
    <row r="71" spans="1:9" s="281" customFormat="1" ht="38.25">
      <c r="A71" s="284" t="s">
        <v>260</v>
      </c>
      <c r="B71" s="118" t="s">
        <v>149</v>
      </c>
      <c r="C71" s="118" t="s">
        <v>294</v>
      </c>
      <c r="D71" s="118" t="s">
        <v>294</v>
      </c>
      <c r="E71" s="118" t="s">
        <v>360</v>
      </c>
      <c r="F71" s="285" t="s">
        <v>249</v>
      </c>
      <c r="G71" s="276">
        <f>I71-H71</f>
        <v>-57.669999999999987</v>
      </c>
      <c r="H71" s="195">
        <v>161.66999999999999</v>
      </c>
      <c r="I71" s="195">
        <v>104</v>
      </c>
    </row>
    <row r="72" spans="1:9" s="281" customFormat="1" ht="76.5" hidden="1">
      <c r="A72" s="284" t="s">
        <v>253</v>
      </c>
      <c r="B72" s="118" t="s">
        <v>149</v>
      </c>
      <c r="C72" s="118" t="s">
        <v>165</v>
      </c>
      <c r="D72" s="118" t="s">
        <v>150</v>
      </c>
      <c r="E72" s="118" t="s">
        <v>280</v>
      </c>
      <c r="F72" s="285" t="s">
        <v>254</v>
      </c>
      <c r="G72" s="276"/>
      <c r="H72" s="195"/>
      <c r="I72" s="195"/>
    </row>
    <row r="73" spans="1:9" s="281" customFormat="1" hidden="1">
      <c r="A73" s="284" t="s">
        <v>159</v>
      </c>
      <c r="B73" s="118" t="s">
        <v>149</v>
      </c>
      <c r="C73" s="118" t="s">
        <v>165</v>
      </c>
      <c r="D73" s="118" t="s">
        <v>150</v>
      </c>
      <c r="E73" s="118" t="s">
        <v>280</v>
      </c>
      <c r="F73" s="285" t="s">
        <v>160</v>
      </c>
      <c r="G73" s="276"/>
      <c r="H73" s="195"/>
      <c r="I73" s="195"/>
    </row>
    <row r="74" spans="1:9" s="281" customFormat="1" hidden="1">
      <c r="A74" s="284" t="s">
        <v>255</v>
      </c>
      <c r="B74" s="118" t="s">
        <v>149</v>
      </c>
      <c r="C74" s="118" t="s">
        <v>165</v>
      </c>
      <c r="D74" s="118" t="s">
        <v>150</v>
      </c>
      <c r="E74" s="118" t="s">
        <v>280</v>
      </c>
      <c r="F74" s="285" t="s">
        <v>161</v>
      </c>
      <c r="G74" s="276"/>
      <c r="H74" s="195"/>
      <c r="I74" s="195"/>
    </row>
    <row r="75" spans="1:9" s="281" customFormat="1" ht="20.25" customHeight="1">
      <c r="A75" s="280" t="s">
        <v>298</v>
      </c>
      <c r="B75" s="118" t="s">
        <v>149</v>
      </c>
      <c r="C75" s="118" t="s">
        <v>162</v>
      </c>
      <c r="D75" s="118"/>
      <c r="E75" s="118"/>
      <c r="F75" s="118"/>
      <c r="G75" s="195">
        <f t="shared" ref="G75" si="6">+G76</f>
        <v>349.12</v>
      </c>
      <c r="H75" s="255">
        <f t="shared" ref="H75:H81" si="7">I75-G75</f>
        <v>396.13</v>
      </c>
      <c r="I75" s="195">
        <f>+I76</f>
        <v>745.25</v>
      </c>
    </row>
    <row r="76" spans="1:9" s="281" customFormat="1" ht="24.75" customHeight="1">
      <c r="A76" s="282" t="s">
        <v>300</v>
      </c>
      <c r="B76" s="118" t="s">
        <v>149</v>
      </c>
      <c r="C76" s="118" t="s">
        <v>162</v>
      </c>
      <c r="D76" s="118" t="s">
        <v>157</v>
      </c>
      <c r="E76" s="118"/>
      <c r="F76" s="118"/>
      <c r="G76" s="195">
        <f t="shared" ref="G76" si="8">G78</f>
        <v>349.12</v>
      </c>
      <c r="H76" s="255">
        <f t="shared" si="7"/>
        <v>396.13</v>
      </c>
      <c r="I76" s="195">
        <f>I78</f>
        <v>745.25</v>
      </c>
    </row>
    <row r="77" spans="1:9" s="281" customFormat="1" ht="38.25" hidden="1">
      <c r="A77" s="116" t="s">
        <v>345</v>
      </c>
      <c r="B77" s="118" t="s">
        <v>149</v>
      </c>
      <c r="C77" s="118" t="s">
        <v>162</v>
      </c>
      <c r="D77" s="118" t="s">
        <v>157</v>
      </c>
      <c r="E77" s="118"/>
      <c r="F77" s="118"/>
      <c r="G77" s="195">
        <f t="shared" ref="G77:G78" si="9">G78</f>
        <v>349.12</v>
      </c>
      <c r="H77" s="255">
        <f t="shared" si="7"/>
        <v>396.13</v>
      </c>
      <c r="I77" s="195">
        <f>I78</f>
        <v>745.25</v>
      </c>
    </row>
    <row r="78" spans="1:9" s="281" customFormat="1" ht="25.5" customHeight="1">
      <c r="A78" s="116" t="s">
        <v>301</v>
      </c>
      <c r="B78" s="118" t="s">
        <v>149</v>
      </c>
      <c r="C78" s="118" t="s">
        <v>162</v>
      </c>
      <c r="D78" s="118" t="s">
        <v>157</v>
      </c>
      <c r="E78" s="118" t="s">
        <v>361</v>
      </c>
      <c r="F78" s="118"/>
      <c r="G78" s="195">
        <f t="shared" si="9"/>
        <v>349.12</v>
      </c>
      <c r="H78" s="255">
        <f t="shared" si="7"/>
        <v>396.13</v>
      </c>
      <c r="I78" s="195">
        <f>I79</f>
        <v>745.25</v>
      </c>
    </row>
    <row r="79" spans="1:9" s="281" customFormat="1" ht="25.5" hidden="1">
      <c r="A79" s="286" t="s">
        <v>302</v>
      </c>
      <c r="B79" s="118" t="s">
        <v>149</v>
      </c>
      <c r="C79" s="118" t="s">
        <v>162</v>
      </c>
      <c r="D79" s="118" t="s">
        <v>157</v>
      </c>
      <c r="E79" s="118" t="s">
        <v>361</v>
      </c>
      <c r="F79" s="118"/>
      <c r="G79" s="195">
        <f>G81</f>
        <v>349.12</v>
      </c>
      <c r="H79" s="255">
        <f t="shared" si="7"/>
        <v>396.13</v>
      </c>
      <c r="I79" s="195">
        <f>I81</f>
        <v>745.25</v>
      </c>
    </row>
    <row r="80" spans="1:9" s="281" customFormat="1" ht="25.5">
      <c r="A80" s="286" t="s">
        <v>302</v>
      </c>
      <c r="B80" s="118" t="s">
        <v>149</v>
      </c>
      <c r="C80" s="118" t="s">
        <v>162</v>
      </c>
      <c r="D80" s="118" t="s">
        <v>157</v>
      </c>
      <c r="E80" s="118" t="s">
        <v>362</v>
      </c>
      <c r="F80" s="118"/>
      <c r="G80" s="195">
        <f>G81</f>
        <v>349.12</v>
      </c>
      <c r="H80" s="255"/>
      <c r="I80" s="195">
        <f>I81</f>
        <v>745.25</v>
      </c>
    </row>
    <row r="81" spans="1:9" s="281" customFormat="1" ht="25.5">
      <c r="A81" s="284" t="s">
        <v>303</v>
      </c>
      <c r="B81" s="118" t="s">
        <v>149</v>
      </c>
      <c r="C81" s="118" t="s">
        <v>162</v>
      </c>
      <c r="D81" s="118" t="s">
        <v>157</v>
      </c>
      <c r="E81" s="118" t="s">
        <v>362</v>
      </c>
      <c r="F81" s="118"/>
      <c r="G81" s="195">
        <f t="shared" ref="G81" si="10">G82+G83</f>
        <v>349.12</v>
      </c>
      <c r="H81" s="255">
        <f t="shared" si="7"/>
        <v>396.13</v>
      </c>
      <c r="I81" s="195">
        <f>I82+I83</f>
        <v>745.25</v>
      </c>
    </row>
    <row r="82" spans="1:9" s="281" customFormat="1" ht="15" customHeight="1">
      <c r="A82" s="284" t="s">
        <v>248</v>
      </c>
      <c r="B82" s="118" t="s">
        <v>149</v>
      </c>
      <c r="C82" s="118" t="s">
        <v>162</v>
      </c>
      <c r="D82" s="118" t="s">
        <v>157</v>
      </c>
      <c r="E82" s="118" t="s">
        <v>363</v>
      </c>
      <c r="F82" s="285" t="s">
        <v>163</v>
      </c>
      <c r="G82" s="195">
        <f>I82-H82</f>
        <v>295.12</v>
      </c>
      <c r="H82" s="255">
        <v>277.13</v>
      </c>
      <c r="I82" s="195">
        <v>572.25</v>
      </c>
    </row>
    <row r="83" spans="1:9" s="281" customFormat="1" ht="24" customHeight="1">
      <c r="A83" s="284" t="s">
        <v>260</v>
      </c>
      <c r="B83" s="118" t="s">
        <v>149</v>
      </c>
      <c r="C83" s="118" t="s">
        <v>162</v>
      </c>
      <c r="D83" s="118" t="s">
        <v>157</v>
      </c>
      <c r="E83" s="118" t="s">
        <v>363</v>
      </c>
      <c r="F83" s="285" t="s">
        <v>249</v>
      </c>
      <c r="G83" s="195">
        <f>I83-H83</f>
        <v>54</v>
      </c>
      <c r="H83" s="255">
        <v>119</v>
      </c>
      <c r="I83" s="195">
        <v>173</v>
      </c>
    </row>
    <row r="84" spans="1:9">
      <c r="A84" s="85" t="s">
        <v>166</v>
      </c>
      <c r="B84" s="86" t="s">
        <v>149</v>
      </c>
      <c r="C84" s="86" t="s">
        <v>167</v>
      </c>
      <c r="D84" s="86" t="s">
        <v>167</v>
      </c>
      <c r="E84" s="86" t="s">
        <v>297</v>
      </c>
      <c r="F84" s="86" t="s">
        <v>153</v>
      </c>
      <c r="G84" s="83"/>
      <c r="H84" s="112"/>
      <c r="I84" s="112">
        <v>0</v>
      </c>
    </row>
    <row r="85" spans="1:9">
      <c r="A85" s="85" t="s">
        <v>166</v>
      </c>
      <c r="B85" s="85"/>
      <c r="C85" s="86"/>
      <c r="D85" s="86"/>
      <c r="E85" s="86"/>
      <c r="F85" s="86"/>
      <c r="G85" s="83"/>
      <c r="H85" s="112"/>
      <c r="I85" s="112"/>
    </row>
    <row r="86" spans="1:9">
      <c r="A86" s="355" t="s">
        <v>37</v>
      </c>
      <c r="B86" s="355"/>
      <c r="C86" s="355"/>
      <c r="D86" s="355"/>
      <c r="E86" s="355"/>
      <c r="F86" s="355"/>
      <c r="G86" s="83">
        <f>G10+G16+G24+G31+G42+G47+G54+G65+G75</f>
        <v>-242.69999999999993</v>
      </c>
      <c r="H86" s="112">
        <f>H8+H42+H53+H58+H64+H84</f>
        <v>1780.48</v>
      </c>
      <c r="I86" s="112">
        <f>I9+I16+I24+I31+I42+I47+I64+I75</f>
        <v>3514.59</v>
      </c>
    </row>
    <row r="87" spans="1:9">
      <c r="H87" s="123"/>
    </row>
    <row r="90" spans="1:9">
      <c r="I90" s="125">
        <v>0</v>
      </c>
    </row>
    <row r="93" spans="1:9">
      <c r="I93" s="126"/>
    </row>
  </sheetData>
  <mergeCells count="3">
    <mergeCell ref="A3:H3"/>
    <mergeCell ref="A86:F86"/>
    <mergeCell ref="D1:J1"/>
  </mergeCells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topLeftCell="A73" workbookViewId="0">
      <selection activeCell="G64" sqref="G1:G1048576"/>
    </sheetView>
  </sheetViews>
  <sheetFormatPr defaultColWidth="36" defaultRowHeight="12.75"/>
  <cols>
    <col min="1" max="1" width="50" style="27" customWidth="1"/>
    <col min="2" max="2" width="7.42578125" style="29" customWidth="1"/>
    <col min="3" max="3" width="6.5703125" style="29" customWidth="1"/>
    <col min="4" max="4" width="12.28515625" style="29" customWidth="1"/>
    <col min="5" max="5" width="8.7109375" style="29" customWidth="1"/>
    <col min="6" max="6" width="15.42578125" style="125" customWidth="1"/>
    <col min="7" max="7" width="16.140625" style="124" hidden="1" customWidth="1"/>
    <col min="8" max="8" width="10.5703125" style="124" customWidth="1"/>
    <col min="9" max="9" width="15" style="125" customWidth="1"/>
    <col min="10" max="251" width="9.140625" style="30" customWidth="1"/>
    <col min="252" max="252" width="3.5703125" style="30" customWidth="1"/>
    <col min="253" max="16384" width="36" style="30"/>
  </cols>
  <sheetData>
    <row r="1" spans="1:10" ht="80.25" customHeight="1">
      <c r="A1" s="23"/>
      <c r="B1" s="23"/>
      <c r="C1" s="351" t="s">
        <v>439</v>
      </c>
      <c r="D1" s="351"/>
      <c r="E1" s="351"/>
      <c r="F1" s="351"/>
      <c r="G1" s="351"/>
      <c r="H1" s="351"/>
      <c r="I1" s="351"/>
      <c r="J1" s="80"/>
    </row>
    <row r="2" spans="1:10">
      <c r="F2" s="107"/>
      <c r="G2" s="107"/>
      <c r="H2" s="107"/>
      <c r="I2" s="107"/>
    </row>
    <row r="3" spans="1:10" s="32" customFormat="1" ht="70.5" customHeight="1">
      <c r="A3" s="354" t="s">
        <v>440</v>
      </c>
      <c r="B3" s="354"/>
      <c r="C3" s="354"/>
      <c r="D3" s="354"/>
      <c r="E3" s="354"/>
      <c r="F3" s="354"/>
      <c r="G3" s="354"/>
      <c r="H3" s="354"/>
      <c r="I3" s="354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11"/>
      <c r="I4" s="150" t="s">
        <v>261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469</v>
      </c>
      <c r="H5" s="114" t="s">
        <v>342</v>
      </c>
      <c r="I5" s="256" t="s">
        <v>441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260">
        <v>7</v>
      </c>
      <c r="I6" s="261"/>
    </row>
    <row r="7" spans="1:10" s="56" customFormat="1">
      <c r="A7" s="202" t="s">
        <v>364</v>
      </c>
      <c r="B7" s="81"/>
      <c r="C7" s="81"/>
      <c r="D7" s="81"/>
      <c r="E7" s="81"/>
      <c r="F7" s="113"/>
      <c r="G7" s="114"/>
      <c r="H7" s="260"/>
      <c r="I7" s="261"/>
    </row>
    <row r="8" spans="1:10" s="31" customFormat="1">
      <c r="A8" s="189" t="s">
        <v>148</v>
      </c>
      <c r="B8" s="190" t="s">
        <v>150</v>
      </c>
      <c r="C8" s="190"/>
      <c r="D8" s="190"/>
      <c r="E8" s="191"/>
      <c r="F8" s="192">
        <f>F9+F28+F21</f>
        <v>-145.91</v>
      </c>
      <c r="G8" s="201" t="e">
        <f>G9+#REF!+G28+G21</f>
        <v>#REF!</v>
      </c>
      <c r="H8" s="201">
        <f>H9+H15+H21</f>
        <v>1749.2400000000002</v>
      </c>
      <c r="I8" s="257">
        <f>H8</f>
        <v>1749.2400000000002</v>
      </c>
    </row>
    <row r="9" spans="1:10" s="33" customFormat="1" ht="25.5">
      <c r="A9" s="84" t="s">
        <v>397</v>
      </c>
      <c r="B9" s="81" t="s">
        <v>150</v>
      </c>
      <c r="C9" s="81" t="s">
        <v>152</v>
      </c>
      <c r="D9" s="81"/>
      <c r="E9" s="82"/>
      <c r="F9" s="83">
        <f t="shared" ref="F9:H10" si="0">F10</f>
        <v>-356.5</v>
      </c>
      <c r="G9" s="112">
        <f t="shared" si="0"/>
        <v>810.67</v>
      </c>
      <c r="H9" s="112">
        <f t="shared" si="0"/>
        <v>454.17</v>
      </c>
      <c r="I9" s="257">
        <f t="shared" ref="I9:I62" si="1">H9</f>
        <v>454.17</v>
      </c>
    </row>
    <row r="10" spans="1:10" s="31" customFormat="1" ht="15.75" customHeight="1">
      <c r="A10" s="85" t="s">
        <v>366</v>
      </c>
      <c r="B10" s="86" t="s">
        <v>150</v>
      </c>
      <c r="C10" s="86" t="s">
        <v>152</v>
      </c>
      <c r="D10" s="86" t="s">
        <v>347</v>
      </c>
      <c r="E10" s="86"/>
      <c r="F10" s="83">
        <f t="shared" si="0"/>
        <v>-356.5</v>
      </c>
      <c r="G10" s="112">
        <f t="shared" si="0"/>
        <v>810.67</v>
      </c>
      <c r="H10" s="112">
        <f t="shared" si="0"/>
        <v>454.17</v>
      </c>
      <c r="I10" s="257">
        <f t="shared" si="1"/>
        <v>454.17</v>
      </c>
    </row>
    <row r="11" spans="1:10" s="31" customFormat="1" ht="27" customHeight="1">
      <c r="A11" s="85" t="s">
        <v>376</v>
      </c>
      <c r="B11" s="86" t="s">
        <v>150</v>
      </c>
      <c r="C11" s="86" t="s">
        <v>152</v>
      </c>
      <c r="D11" s="86" t="s">
        <v>348</v>
      </c>
      <c r="E11" s="86"/>
      <c r="F11" s="83">
        <f>F13+F14</f>
        <v>-356.5</v>
      </c>
      <c r="G11" s="112">
        <f>G13+G14</f>
        <v>810.67</v>
      </c>
      <c r="H11" s="112">
        <f>H13+H14</f>
        <v>454.17</v>
      </c>
      <c r="I11" s="257">
        <f t="shared" si="1"/>
        <v>454.17</v>
      </c>
    </row>
    <row r="12" spans="1:10" s="31" customFormat="1" ht="23.25" customHeight="1">
      <c r="A12" s="85" t="s">
        <v>276</v>
      </c>
      <c r="B12" s="86" t="s">
        <v>150</v>
      </c>
      <c r="C12" s="86" t="s">
        <v>152</v>
      </c>
      <c r="D12" s="86" t="s">
        <v>346</v>
      </c>
      <c r="E12" s="86"/>
      <c r="F12" s="276">
        <f>F13+F14</f>
        <v>-356.5</v>
      </c>
      <c r="G12" s="112">
        <f>G13+G14</f>
        <v>810.67</v>
      </c>
      <c r="H12" s="112">
        <f>H13+H14</f>
        <v>454.17</v>
      </c>
      <c r="I12" s="257">
        <f t="shared" si="1"/>
        <v>454.17</v>
      </c>
    </row>
    <row r="13" spans="1:10" s="31" customFormat="1" ht="27" customHeight="1">
      <c r="A13" s="85" t="s">
        <v>250</v>
      </c>
      <c r="B13" s="86" t="s">
        <v>150</v>
      </c>
      <c r="C13" s="86" t="s">
        <v>152</v>
      </c>
      <c r="D13" s="86" t="s">
        <v>346</v>
      </c>
      <c r="E13" s="86" t="s">
        <v>154</v>
      </c>
      <c r="F13" s="276">
        <f>H13-G13</f>
        <v>-273.45999999999998</v>
      </c>
      <c r="G13" s="112">
        <v>622.63</v>
      </c>
      <c r="H13" s="112">
        <v>349.17</v>
      </c>
      <c r="I13" s="257">
        <f t="shared" si="1"/>
        <v>349.17</v>
      </c>
      <c r="J13" s="30"/>
    </row>
    <row r="14" spans="1:10" s="31" customFormat="1" ht="16.5" customHeight="1">
      <c r="A14" s="85" t="s">
        <v>251</v>
      </c>
      <c r="B14" s="86" t="s">
        <v>150</v>
      </c>
      <c r="C14" s="86" t="s">
        <v>152</v>
      </c>
      <c r="D14" s="86" t="s">
        <v>346</v>
      </c>
      <c r="E14" s="86" t="s">
        <v>247</v>
      </c>
      <c r="F14" s="276">
        <f>H14-G14</f>
        <v>-83.039999999999992</v>
      </c>
      <c r="G14" s="112">
        <v>188.04</v>
      </c>
      <c r="H14" s="112">
        <v>105</v>
      </c>
      <c r="I14" s="257">
        <f t="shared" si="1"/>
        <v>105</v>
      </c>
      <c r="J14" s="30"/>
    </row>
    <row r="15" spans="1:10" s="58" customFormat="1" ht="41.25" customHeight="1">
      <c r="A15" s="116" t="s">
        <v>398</v>
      </c>
      <c r="B15" s="117" t="s">
        <v>150</v>
      </c>
      <c r="C15" s="117" t="s">
        <v>156</v>
      </c>
      <c r="D15" s="118"/>
      <c r="E15" s="87"/>
      <c r="F15" s="83">
        <f>F16</f>
        <v>-280.20999999999998</v>
      </c>
      <c r="G15" s="112"/>
      <c r="H15" s="112">
        <f>H17</f>
        <v>1286.0700000000002</v>
      </c>
      <c r="I15" s="257">
        <f>I17</f>
        <v>1286.0700000000002</v>
      </c>
    </row>
    <row r="16" spans="1:10" s="58" customFormat="1" ht="31.5" customHeight="1">
      <c r="A16" s="116" t="s">
        <v>395</v>
      </c>
      <c r="B16" s="117" t="s">
        <v>150</v>
      </c>
      <c r="C16" s="117" t="s">
        <v>156</v>
      </c>
      <c r="D16" s="118" t="s">
        <v>386</v>
      </c>
      <c r="E16" s="87"/>
      <c r="F16" s="83">
        <f>F17</f>
        <v>-280.20999999999998</v>
      </c>
      <c r="G16" s="112"/>
      <c r="H16" s="112">
        <f>H17</f>
        <v>1286.0700000000002</v>
      </c>
      <c r="I16" s="257">
        <f>I17</f>
        <v>1286.0700000000002</v>
      </c>
    </row>
    <row r="17" spans="1:9" s="58" customFormat="1" ht="43.5" customHeight="1">
      <c r="A17" s="116" t="s">
        <v>396</v>
      </c>
      <c r="B17" s="117" t="s">
        <v>150</v>
      </c>
      <c r="C17" s="117" t="s">
        <v>156</v>
      </c>
      <c r="D17" s="118" t="s">
        <v>349</v>
      </c>
      <c r="E17" s="87"/>
      <c r="F17" s="83">
        <f>F18</f>
        <v>-280.20999999999998</v>
      </c>
      <c r="G17" s="112"/>
      <c r="H17" s="112">
        <f>H18</f>
        <v>1286.0700000000002</v>
      </c>
      <c r="I17" s="112">
        <f>I18</f>
        <v>1286.0700000000002</v>
      </c>
    </row>
    <row r="18" spans="1:9" s="58" customFormat="1" ht="30.75" customHeight="1">
      <c r="A18" s="116" t="s">
        <v>278</v>
      </c>
      <c r="B18" s="117" t="s">
        <v>150</v>
      </c>
      <c r="C18" s="117" t="s">
        <v>156</v>
      </c>
      <c r="D18" s="118" t="s">
        <v>350</v>
      </c>
      <c r="E18" s="87"/>
      <c r="F18" s="83">
        <f>F19+F20</f>
        <v>-280.20999999999998</v>
      </c>
      <c r="G18" s="112"/>
      <c r="H18" s="112">
        <f>H19+H20</f>
        <v>1286.0700000000002</v>
      </c>
      <c r="I18" s="257">
        <f>H18</f>
        <v>1286.0700000000002</v>
      </c>
    </row>
    <row r="19" spans="1:9" s="58" customFormat="1" ht="25.5" customHeight="1">
      <c r="A19" s="116" t="s">
        <v>250</v>
      </c>
      <c r="B19" s="117" t="s">
        <v>150</v>
      </c>
      <c r="C19" s="117" t="s">
        <v>156</v>
      </c>
      <c r="D19" s="118" t="s">
        <v>351</v>
      </c>
      <c r="E19" s="87" t="s">
        <v>154</v>
      </c>
      <c r="F19" s="83">
        <f>H19-G19</f>
        <v>-214.90999999999997</v>
      </c>
      <c r="G19" s="112">
        <v>1202.98</v>
      </c>
      <c r="H19" s="112">
        <v>988.07</v>
      </c>
      <c r="I19" s="257">
        <f t="shared" si="1"/>
        <v>988.07</v>
      </c>
    </row>
    <row r="20" spans="1:9" s="58" customFormat="1" ht="42.75" customHeight="1">
      <c r="A20" s="116" t="s">
        <v>252</v>
      </c>
      <c r="B20" s="117" t="s">
        <v>150</v>
      </c>
      <c r="C20" s="117" t="s">
        <v>156</v>
      </c>
      <c r="D20" s="118" t="s">
        <v>351</v>
      </c>
      <c r="E20" s="87" t="s">
        <v>247</v>
      </c>
      <c r="F20" s="83">
        <f>H20-G20</f>
        <v>-65.300000000000011</v>
      </c>
      <c r="G20" s="112">
        <v>363.3</v>
      </c>
      <c r="H20" s="112">
        <v>298</v>
      </c>
      <c r="I20" s="257">
        <f t="shared" si="1"/>
        <v>298</v>
      </c>
    </row>
    <row r="21" spans="1:9">
      <c r="A21" s="115" t="s">
        <v>59</v>
      </c>
      <c r="B21" s="86" t="s">
        <v>150</v>
      </c>
      <c r="C21" s="86"/>
      <c r="D21" s="86"/>
      <c r="E21" s="86"/>
      <c r="F21" s="83">
        <f t="shared" ref="F21:F26" si="2">F22</f>
        <v>0</v>
      </c>
      <c r="G21" s="112">
        <f>G23</f>
        <v>9</v>
      </c>
      <c r="H21" s="112">
        <f>H23</f>
        <v>9</v>
      </c>
      <c r="I21" s="257">
        <f t="shared" si="1"/>
        <v>9</v>
      </c>
    </row>
    <row r="22" spans="1:9" ht="28.5" customHeight="1">
      <c r="A22" s="115" t="s">
        <v>395</v>
      </c>
      <c r="B22" s="86" t="s">
        <v>150</v>
      </c>
      <c r="C22" s="86" t="s">
        <v>162</v>
      </c>
      <c r="D22" s="86" t="s">
        <v>386</v>
      </c>
      <c r="E22" s="86"/>
      <c r="F22" s="83">
        <f t="shared" si="2"/>
        <v>0</v>
      </c>
      <c r="G22" s="112"/>
      <c r="H22" s="112">
        <f>H21</f>
        <v>9</v>
      </c>
      <c r="I22" s="257">
        <f t="shared" si="1"/>
        <v>9</v>
      </c>
    </row>
    <row r="23" spans="1:9" ht="27.75" customHeight="1">
      <c r="A23" s="115" t="s">
        <v>381</v>
      </c>
      <c r="B23" s="86" t="s">
        <v>150</v>
      </c>
      <c r="C23" s="86" t="s">
        <v>162</v>
      </c>
      <c r="D23" s="86" t="s">
        <v>352</v>
      </c>
      <c r="E23" s="86"/>
      <c r="F23" s="83">
        <f t="shared" si="2"/>
        <v>0</v>
      </c>
      <c r="G23" s="112">
        <f>G27</f>
        <v>9</v>
      </c>
      <c r="H23" s="112">
        <f>H27</f>
        <v>9</v>
      </c>
      <c r="I23" s="257">
        <f t="shared" si="1"/>
        <v>9</v>
      </c>
    </row>
    <row r="24" spans="1:9" ht="27.75" customHeight="1">
      <c r="A24" s="263" t="s">
        <v>383</v>
      </c>
      <c r="B24" s="86" t="s">
        <v>150</v>
      </c>
      <c r="C24" s="86" t="s">
        <v>162</v>
      </c>
      <c r="D24" s="86" t="s">
        <v>352</v>
      </c>
      <c r="E24" s="86"/>
      <c r="F24" s="83">
        <f t="shared" si="2"/>
        <v>0</v>
      </c>
      <c r="G24" s="112"/>
      <c r="H24" s="112">
        <f>H23</f>
        <v>9</v>
      </c>
      <c r="I24" s="257">
        <f>H24</f>
        <v>9</v>
      </c>
    </row>
    <row r="25" spans="1:9" ht="18.75" customHeight="1">
      <c r="A25" s="263" t="s">
        <v>384</v>
      </c>
      <c r="B25" s="86" t="s">
        <v>150</v>
      </c>
      <c r="C25" s="86" t="s">
        <v>162</v>
      </c>
      <c r="D25" s="86" t="s">
        <v>385</v>
      </c>
      <c r="E25" s="86"/>
      <c r="F25" s="83">
        <f t="shared" si="2"/>
        <v>0</v>
      </c>
      <c r="G25" s="112"/>
      <c r="H25" s="112">
        <f>H24</f>
        <v>9</v>
      </c>
      <c r="I25" s="257">
        <f>I24</f>
        <v>9</v>
      </c>
    </row>
    <row r="26" spans="1:9" ht="30.75" customHeight="1">
      <c r="A26" s="263" t="s">
        <v>369</v>
      </c>
      <c r="B26" s="86" t="s">
        <v>150</v>
      </c>
      <c r="C26" s="86" t="s">
        <v>162</v>
      </c>
      <c r="D26" s="86" t="s">
        <v>353</v>
      </c>
      <c r="E26" s="86"/>
      <c r="F26" s="83">
        <f t="shared" si="2"/>
        <v>0</v>
      </c>
      <c r="G26" s="112"/>
      <c r="H26" s="112">
        <f>H25</f>
        <v>9</v>
      </c>
      <c r="I26" s="257">
        <f>I25</f>
        <v>9</v>
      </c>
    </row>
    <row r="27" spans="1:9">
      <c r="A27" s="122" t="s">
        <v>370</v>
      </c>
      <c r="B27" s="86" t="s">
        <v>150</v>
      </c>
      <c r="C27" s="86" t="s">
        <v>162</v>
      </c>
      <c r="D27" s="86" t="s">
        <v>353</v>
      </c>
      <c r="E27" s="81" t="s">
        <v>354</v>
      </c>
      <c r="F27" s="83">
        <f>H27-G27</f>
        <v>0</v>
      </c>
      <c r="G27" s="112">
        <v>9</v>
      </c>
      <c r="H27" s="112">
        <v>9</v>
      </c>
      <c r="I27" s="257">
        <f t="shared" si="1"/>
        <v>9</v>
      </c>
    </row>
    <row r="28" spans="1:9" ht="18" customHeight="1">
      <c r="A28" s="85" t="s">
        <v>336</v>
      </c>
      <c r="B28" s="86" t="s">
        <v>150</v>
      </c>
      <c r="C28" s="86" t="s">
        <v>335</v>
      </c>
      <c r="D28" s="86"/>
      <c r="E28" s="86"/>
      <c r="F28" s="83">
        <f>F29</f>
        <v>210.59</v>
      </c>
      <c r="G28" s="112" t="e">
        <f>G30</f>
        <v>#REF!</v>
      </c>
      <c r="H28" s="112">
        <f>H30</f>
        <v>342.35</v>
      </c>
      <c r="I28" s="257">
        <f>I30</f>
        <v>343.35</v>
      </c>
    </row>
    <row r="29" spans="1:9" ht="26.25" customHeight="1">
      <c r="A29" s="85" t="s">
        <v>395</v>
      </c>
      <c r="B29" s="86" t="s">
        <v>150</v>
      </c>
      <c r="C29" s="86" t="s">
        <v>335</v>
      </c>
      <c r="D29" s="86" t="s">
        <v>379</v>
      </c>
      <c r="E29" s="86"/>
      <c r="F29" s="83">
        <f>F30</f>
        <v>210.59</v>
      </c>
      <c r="G29" s="112"/>
      <c r="H29" s="112">
        <f>H30</f>
        <v>342.35</v>
      </c>
      <c r="I29" s="257">
        <f>I30</f>
        <v>343.35</v>
      </c>
    </row>
    <row r="30" spans="1:9" ht="41.25" customHeight="1">
      <c r="A30" s="85" t="s">
        <v>396</v>
      </c>
      <c r="B30" s="86" t="s">
        <v>150</v>
      </c>
      <c r="C30" s="86" t="s">
        <v>335</v>
      </c>
      <c r="D30" s="86" t="s">
        <v>349</v>
      </c>
      <c r="E30" s="86"/>
      <c r="F30" s="276">
        <f>F31</f>
        <v>210.59</v>
      </c>
      <c r="G30" s="112" t="e">
        <f t="shared" ref="G30:I30" si="3">G31</f>
        <v>#REF!</v>
      </c>
      <c r="H30" s="112">
        <f t="shared" si="3"/>
        <v>342.35</v>
      </c>
      <c r="I30" s="257">
        <f t="shared" si="3"/>
        <v>343.35</v>
      </c>
    </row>
    <row r="31" spans="1:9" ht="51.75" customHeight="1">
      <c r="A31" s="85" t="s">
        <v>277</v>
      </c>
      <c r="B31" s="86" t="s">
        <v>150</v>
      </c>
      <c r="C31" s="86" t="s">
        <v>335</v>
      </c>
      <c r="D31" s="86" t="s">
        <v>349</v>
      </c>
      <c r="E31" s="86"/>
      <c r="F31" s="276">
        <f>F32</f>
        <v>210.59</v>
      </c>
      <c r="G31" s="112" t="e">
        <f>G32+#REF!</f>
        <v>#REF!</v>
      </c>
      <c r="H31" s="112">
        <f>H32</f>
        <v>342.35</v>
      </c>
      <c r="I31" s="112">
        <f>I32</f>
        <v>343.35</v>
      </c>
    </row>
    <row r="32" spans="1:9" ht="32.25" customHeight="1">
      <c r="A32" s="120" t="s">
        <v>278</v>
      </c>
      <c r="B32" s="86" t="s">
        <v>150</v>
      </c>
      <c r="C32" s="86" t="s">
        <v>335</v>
      </c>
      <c r="D32" s="86" t="s">
        <v>351</v>
      </c>
      <c r="E32" s="86"/>
      <c r="F32" s="276">
        <f>F33+F34</f>
        <v>210.59</v>
      </c>
      <c r="G32" s="112">
        <f>G33+G34</f>
        <v>131.76</v>
      </c>
      <c r="H32" s="112">
        <f>H33+H34</f>
        <v>342.35</v>
      </c>
      <c r="I32" s="257">
        <f>I33+I34</f>
        <v>343.35</v>
      </c>
    </row>
    <row r="33" spans="1:9" ht="30" customHeight="1">
      <c r="A33" s="120" t="s">
        <v>250</v>
      </c>
      <c r="B33" s="86" t="s">
        <v>150</v>
      </c>
      <c r="C33" s="86" t="s">
        <v>335</v>
      </c>
      <c r="D33" s="86" t="s">
        <v>351</v>
      </c>
      <c r="E33" s="121" t="s">
        <v>163</v>
      </c>
      <c r="F33" s="276">
        <f>H33-G33</f>
        <v>181.99</v>
      </c>
      <c r="G33" s="112">
        <v>81.36</v>
      </c>
      <c r="H33" s="112">
        <v>263.35000000000002</v>
      </c>
      <c r="I33" s="257">
        <v>264.35000000000002</v>
      </c>
    </row>
    <row r="34" spans="1:9" ht="44.25" customHeight="1">
      <c r="A34" s="120" t="s">
        <v>260</v>
      </c>
      <c r="B34" s="86" t="s">
        <v>150</v>
      </c>
      <c r="C34" s="86" t="s">
        <v>335</v>
      </c>
      <c r="D34" s="86" t="s">
        <v>351</v>
      </c>
      <c r="E34" s="121" t="s">
        <v>249</v>
      </c>
      <c r="F34" s="276">
        <f>H34-G34</f>
        <v>28.6</v>
      </c>
      <c r="G34" s="112">
        <v>50.4</v>
      </c>
      <c r="H34" s="112">
        <v>79</v>
      </c>
      <c r="I34" s="257">
        <v>79</v>
      </c>
    </row>
    <row r="35" spans="1:9">
      <c r="A35" s="115" t="s">
        <v>168</v>
      </c>
      <c r="B35" s="86" t="s">
        <v>152</v>
      </c>
      <c r="C35" s="86"/>
      <c r="D35" s="86"/>
      <c r="E35" s="86"/>
      <c r="F35" s="83">
        <f t="shared" ref="F35:I36" si="4">F36</f>
        <v>-4.6999999999999957</v>
      </c>
      <c r="G35" s="112" t="e">
        <f t="shared" si="4"/>
        <v>#REF!</v>
      </c>
      <c r="H35" s="195">
        <f t="shared" si="4"/>
        <v>217.6</v>
      </c>
      <c r="I35" s="257">
        <f t="shared" si="4"/>
        <v>225.6</v>
      </c>
    </row>
    <row r="36" spans="1:9" ht="20.25" customHeight="1">
      <c r="A36" s="115" t="s">
        <v>72</v>
      </c>
      <c r="B36" s="86" t="s">
        <v>152</v>
      </c>
      <c r="C36" s="86" t="s">
        <v>155</v>
      </c>
      <c r="D36" s="86"/>
      <c r="E36" s="86"/>
      <c r="F36" s="83">
        <f t="shared" si="4"/>
        <v>-4.6999999999999957</v>
      </c>
      <c r="G36" s="112" t="e">
        <f t="shared" si="4"/>
        <v>#REF!</v>
      </c>
      <c r="H36" s="112">
        <f t="shared" si="4"/>
        <v>217.6</v>
      </c>
      <c r="I36" s="257">
        <f t="shared" si="4"/>
        <v>225.6</v>
      </c>
    </row>
    <row r="37" spans="1:9" ht="87.75" customHeight="1">
      <c r="A37" s="122" t="s">
        <v>279</v>
      </c>
      <c r="B37" s="86" t="s">
        <v>152</v>
      </c>
      <c r="C37" s="86" t="s">
        <v>155</v>
      </c>
      <c r="D37" s="86" t="s">
        <v>355</v>
      </c>
      <c r="E37" s="86"/>
      <c r="F37" s="276">
        <f>F38+F39</f>
        <v>-4.6999999999999957</v>
      </c>
      <c r="G37" s="112" t="e">
        <f>G38+G39+#REF!</f>
        <v>#REF!</v>
      </c>
      <c r="H37" s="112">
        <f>H38+H39</f>
        <v>217.6</v>
      </c>
      <c r="I37" s="257">
        <f>I38+I39</f>
        <v>225.6</v>
      </c>
    </row>
    <row r="38" spans="1:9" ht="33.75" customHeight="1">
      <c r="A38" s="120" t="s">
        <v>250</v>
      </c>
      <c r="B38" s="86" t="s">
        <v>152</v>
      </c>
      <c r="C38" s="86" t="s">
        <v>155</v>
      </c>
      <c r="D38" s="86" t="s">
        <v>355</v>
      </c>
      <c r="E38" s="121" t="s">
        <v>154</v>
      </c>
      <c r="F38" s="276">
        <f>H38-G38</f>
        <v>-2.5999999999999943</v>
      </c>
      <c r="G38" s="112">
        <v>170.2</v>
      </c>
      <c r="H38" s="112">
        <v>167.6</v>
      </c>
      <c r="I38" s="257">
        <v>174.6</v>
      </c>
    </row>
    <row r="39" spans="1:9" ht="48" customHeight="1">
      <c r="A39" s="120" t="s">
        <v>252</v>
      </c>
      <c r="B39" s="86" t="s">
        <v>152</v>
      </c>
      <c r="C39" s="86" t="s">
        <v>155</v>
      </c>
      <c r="D39" s="86" t="s">
        <v>355</v>
      </c>
      <c r="E39" s="121" t="s">
        <v>247</v>
      </c>
      <c r="F39" s="276">
        <f>H39-G39</f>
        <v>-2.1000000000000014</v>
      </c>
      <c r="G39" s="112">
        <v>52.1</v>
      </c>
      <c r="H39" s="112">
        <v>50</v>
      </c>
      <c r="I39" s="257">
        <v>51</v>
      </c>
    </row>
    <row r="40" spans="1:9" ht="24" customHeight="1">
      <c r="A40" s="115" t="s">
        <v>283</v>
      </c>
      <c r="B40" s="86" t="s">
        <v>155</v>
      </c>
      <c r="C40" s="86"/>
      <c r="D40" s="86"/>
      <c r="E40" s="86"/>
      <c r="F40" s="255">
        <f ca="1">F41</f>
        <v>0</v>
      </c>
      <c r="G40" s="255">
        <f t="shared" ref="G40:G45" ca="1" si="5">I40-F40</f>
        <v>15.4</v>
      </c>
      <c r="H40" s="195">
        <v>15.4</v>
      </c>
      <c r="I40" s="257">
        <f t="shared" si="1"/>
        <v>15.4</v>
      </c>
    </row>
    <row r="41" spans="1:9" ht="42" customHeight="1">
      <c r="A41" s="115" t="s">
        <v>121</v>
      </c>
      <c r="B41" s="86" t="s">
        <v>155</v>
      </c>
      <c r="C41" s="86" t="s">
        <v>343</v>
      </c>
      <c r="D41" s="86"/>
      <c r="E41" s="86"/>
      <c r="F41" s="255">
        <f ca="1">F44</f>
        <v>0</v>
      </c>
      <c r="G41" s="255">
        <f t="shared" ca="1" si="5"/>
        <v>12</v>
      </c>
      <c r="H41" s="195">
        <f>H44</f>
        <v>12</v>
      </c>
      <c r="I41" s="257">
        <f t="shared" si="1"/>
        <v>12</v>
      </c>
    </row>
    <row r="42" spans="1:9" ht="33.75" customHeight="1">
      <c r="A42" s="115" t="s">
        <v>395</v>
      </c>
      <c r="B42" s="86" t="s">
        <v>155</v>
      </c>
      <c r="C42" s="86" t="s">
        <v>343</v>
      </c>
      <c r="D42" s="86" t="s">
        <v>379</v>
      </c>
      <c r="E42" s="86"/>
      <c r="F42" s="255">
        <f ca="1">F43</f>
        <v>0</v>
      </c>
      <c r="G42" s="255"/>
      <c r="H42" s="195">
        <f>H41</f>
        <v>12</v>
      </c>
      <c r="I42" s="257">
        <f>I41</f>
        <v>12</v>
      </c>
    </row>
    <row r="43" spans="1:9" ht="27" customHeight="1">
      <c r="A43" s="115" t="s">
        <v>371</v>
      </c>
      <c r="B43" s="86" t="s">
        <v>155</v>
      </c>
      <c r="C43" s="86" t="s">
        <v>343</v>
      </c>
      <c r="D43" s="86" t="s">
        <v>399</v>
      </c>
      <c r="E43" s="86"/>
      <c r="F43" s="255">
        <f ca="1">F44</f>
        <v>0</v>
      </c>
      <c r="G43" s="255"/>
      <c r="H43" s="195">
        <f>H42</f>
        <v>12</v>
      </c>
      <c r="I43" s="257">
        <f>I42</f>
        <v>12</v>
      </c>
    </row>
    <row r="44" spans="1:9" ht="32.25" customHeight="1">
      <c r="A44" s="119" t="s">
        <v>344</v>
      </c>
      <c r="B44" s="86" t="s">
        <v>155</v>
      </c>
      <c r="C44" s="86" t="s">
        <v>343</v>
      </c>
      <c r="D44" s="86" t="s">
        <v>356</v>
      </c>
      <c r="E44" s="86"/>
      <c r="F44" s="255">
        <f ca="1">F45</f>
        <v>0</v>
      </c>
      <c r="G44" s="255">
        <f t="shared" ca="1" si="5"/>
        <v>12</v>
      </c>
      <c r="H44" s="195">
        <f>H45</f>
        <v>12</v>
      </c>
      <c r="I44" s="257">
        <f t="shared" si="1"/>
        <v>12</v>
      </c>
    </row>
    <row r="45" spans="1:9" ht="47.25" customHeight="1">
      <c r="A45" s="119" t="s">
        <v>164</v>
      </c>
      <c r="B45" s="86" t="s">
        <v>155</v>
      </c>
      <c r="C45" s="86" t="s">
        <v>343</v>
      </c>
      <c r="D45" s="86" t="s">
        <v>356</v>
      </c>
      <c r="E45" s="86" t="s">
        <v>158</v>
      </c>
      <c r="F45" s="255">
        <f ca="1">H45-G45</f>
        <v>0</v>
      </c>
      <c r="G45" s="255">
        <f t="shared" ca="1" si="5"/>
        <v>12</v>
      </c>
      <c r="H45" s="195">
        <v>12</v>
      </c>
      <c r="I45" s="257">
        <f t="shared" si="1"/>
        <v>12</v>
      </c>
    </row>
    <row r="46" spans="1:9" ht="31.5" customHeight="1">
      <c r="A46" s="293" t="s">
        <v>283</v>
      </c>
      <c r="B46" s="86" t="s">
        <v>155</v>
      </c>
      <c r="C46" s="86"/>
      <c r="D46" s="86"/>
      <c r="E46" s="86"/>
      <c r="F46" s="276">
        <f>F47</f>
        <v>0</v>
      </c>
      <c r="G46" s="112">
        <f>G47</f>
        <v>1</v>
      </c>
      <c r="H46" s="112">
        <f>H47</f>
        <v>3.4</v>
      </c>
      <c r="I46" s="257">
        <f t="shared" si="1"/>
        <v>3.4</v>
      </c>
    </row>
    <row r="47" spans="1:9" ht="25.5">
      <c r="A47" s="298" t="s">
        <v>284</v>
      </c>
      <c r="B47" s="86" t="s">
        <v>155</v>
      </c>
      <c r="C47" s="86" t="s">
        <v>285</v>
      </c>
      <c r="D47" s="86"/>
      <c r="E47" s="86"/>
      <c r="F47" s="276">
        <f t="shared" ref="F47:F52" si="6">F48</f>
        <v>0</v>
      </c>
      <c r="G47" s="112">
        <f>G52</f>
        <v>1</v>
      </c>
      <c r="H47" s="112">
        <f>H52</f>
        <v>3.4</v>
      </c>
      <c r="I47" s="257">
        <f t="shared" si="1"/>
        <v>3.4</v>
      </c>
    </row>
    <row r="48" spans="1:9" ht="25.5">
      <c r="A48" s="299" t="s">
        <v>284</v>
      </c>
      <c r="B48" s="86" t="s">
        <v>155</v>
      </c>
      <c r="C48" s="86" t="s">
        <v>285</v>
      </c>
      <c r="D48" s="86"/>
      <c r="E48" s="86"/>
      <c r="F48" s="276">
        <f t="shared" si="6"/>
        <v>0</v>
      </c>
      <c r="G48" s="112"/>
      <c r="H48" s="112">
        <v>3.4</v>
      </c>
      <c r="I48" s="257">
        <v>3.4</v>
      </c>
    </row>
    <row r="49" spans="1:9" ht="27" customHeight="1">
      <c r="A49" s="298" t="s">
        <v>395</v>
      </c>
      <c r="B49" s="86" t="s">
        <v>155</v>
      </c>
      <c r="C49" s="86" t="s">
        <v>285</v>
      </c>
      <c r="D49" s="86" t="s">
        <v>386</v>
      </c>
      <c r="E49" s="86"/>
      <c r="F49" s="276">
        <f t="shared" si="6"/>
        <v>0</v>
      </c>
      <c r="G49" s="112"/>
      <c r="H49" s="112">
        <v>3.4</v>
      </c>
      <c r="I49" s="257">
        <f>I48</f>
        <v>3.4</v>
      </c>
    </row>
    <row r="50" spans="1:9" ht="25.5">
      <c r="A50" s="298" t="s">
        <v>373</v>
      </c>
      <c r="B50" s="86" t="s">
        <v>155</v>
      </c>
      <c r="C50" s="86" t="s">
        <v>285</v>
      </c>
      <c r="D50" s="86" t="s">
        <v>400</v>
      </c>
      <c r="E50" s="86"/>
      <c r="F50" s="276">
        <f t="shared" si="6"/>
        <v>0</v>
      </c>
      <c r="G50" s="112"/>
      <c r="H50" s="112">
        <v>3.4</v>
      </c>
      <c r="I50" s="257">
        <f>I49</f>
        <v>3.4</v>
      </c>
    </row>
    <row r="51" spans="1:9" ht="25.5" customHeight="1">
      <c r="A51" s="298" t="s">
        <v>389</v>
      </c>
      <c r="B51" s="86" t="s">
        <v>155</v>
      </c>
      <c r="C51" s="86" t="s">
        <v>285</v>
      </c>
      <c r="D51" s="86" t="s">
        <v>372</v>
      </c>
      <c r="E51" s="86"/>
      <c r="F51" s="276">
        <f t="shared" si="6"/>
        <v>0</v>
      </c>
      <c r="G51" s="112"/>
      <c r="H51" s="112">
        <v>3.4</v>
      </c>
      <c r="I51" s="257">
        <f>I50</f>
        <v>3.4</v>
      </c>
    </row>
    <row r="52" spans="1:9" ht="27" customHeight="1">
      <c r="A52" s="146" t="s">
        <v>374</v>
      </c>
      <c r="B52" s="86" t="s">
        <v>155</v>
      </c>
      <c r="C52" s="86" t="s">
        <v>285</v>
      </c>
      <c r="D52" s="86" t="s">
        <v>357</v>
      </c>
      <c r="E52" s="217"/>
      <c r="F52" s="276">
        <f t="shared" si="6"/>
        <v>0</v>
      </c>
      <c r="G52" s="112">
        <v>1</v>
      </c>
      <c r="H52" s="112">
        <f>H53</f>
        <v>3.4</v>
      </c>
      <c r="I52" s="257">
        <f t="shared" si="1"/>
        <v>3.4</v>
      </c>
    </row>
    <row r="53" spans="1:9" ht="27" customHeight="1">
      <c r="A53" s="62" t="s">
        <v>286</v>
      </c>
      <c r="B53" s="86" t="s">
        <v>155</v>
      </c>
      <c r="C53" s="86" t="s">
        <v>285</v>
      </c>
      <c r="D53" s="86" t="s">
        <v>357</v>
      </c>
      <c r="E53" s="86" t="s">
        <v>158</v>
      </c>
      <c r="F53" s="276">
        <f>H53-G53</f>
        <v>0</v>
      </c>
      <c r="G53" s="112">
        <v>3.4</v>
      </c>
      <c r="H53" s="112">
        <v>3.4</v>
      </c>
      <c r="I53" s="257">
        <f t="shared" si="1"/>
        <v>3.4</v>
      </c>
    </row>
    <row r="54" spans="1:9">
      <c r="A54" s="236" t="s">
        <v>293</v>
      </c>
      <c r="B54" s="86" t="s">
        <v>294</v>
      </c>
      <c r="C54" s="86"/>
      <c r="D54" s="86"/>
      <c r="E54" s="86"/>
      <c r="F54" s="83">
        <f>F55</f>
        <v>-165.39999999999995</v>
      </c>
      <c r="G54" s="195" t="e">
        <f>G55</f>
        <v>#REF!</v>
      </c>
      <c r="H54" s="195">
        <f>H55</f>
        <v>447.35</v>
      </c>
      <c r="I54" s="257">
        <f t="shared" si="1"/>
        <v>447.35</v>
      </c>
    </row>
    <row r="55" spans="1:9" ht="15.75" customHeight="1">
      <c r="A55" s="115" t="s">
        <v>295</v>
      </c>
      <c r="B55" s="86" t="s">
        <v>294</v>
      </c>
      <c r="C55" s="86" t="s">
        <v>294</v>
      </c>
      <c r="D55" s="86"/>
      <c r="E55" s="86"/>
      <c r="F55" s="83">
        <f>F56</f>
        <v>-165.39999999999995</v>
      </c>
      <c r="G55" s="112" t="e">
        <f>#REF!</f>
        <v>#REF!</v>
      </c>
      <c r="H55" s="112">
        <f>H59</f>
        <v>447.35</v>
      </c>
      <c r="I55" s="257">
        <f t="shared" si="1"/>
        <v>447.35</v>
      </c>
    </row>
    <row r="56" spans="1:9" ht="33" customHeight="1">
      <c r="A56" s="115" t="s">
        <v>395</v>
      </c>
      <c r="B56" s="86" t="s">
        <v>294</v>
      </c>
      <c r="C56" s="86" t="s">
        <v>294</v>
      </c>
      <c r="D56" s="86" t="s">
        <v>386</v>
      </c>
      <c r="E56" s="86"/>
      <c r="F56" s="83">
        <f>F57</f>
        <v>-165.39999999999995</v>
      </c>
      <c r="G56" s="112"/>
      <c r="H56" s="112">
        <f>H55</f>
        <v>447.35</v>
      </c>
      <c r="I56" s="257">
        <f>I57</f>
        <v>447.35</v>
      </c>
    </row>
    <row r="57" spans="1:9" ht="33" customHeight="1">
      <c r="A57" s="115" t="s">
        <v>392</v>
      </c>
      <c r="B57" s="86" t="s">
        <v>294</v>
      </c>
      <c r="C57" s="86" t="s">
        <v>294</v>
      </c>
      <c r="D57" s="86" t="s">
        <v>394</v>
      </c>
      <c r="E57" s="86"/>
      <c r="F57" s="83">
        <f>F58</f>
        <v>-165.39999999999995</v>
      </c>
      <c r="G57" s="112"/>
      <c r="H57" s="112">
        <f>H56</f>
        <v>447.35</v>
      </c>
      <c r="I57" s="257">
        <f>I59</f>
        <v>447.35</v>
      </c>
    </row>
    <row r="58" spans="1:9" ht="22.5" customHeight="1">
      <c r="A58" s="115" t="s">
        <v>393</v>
      </c>
      <c r="B58" s="86" t="s">
        <v>294</v>
      </c>
      <c r="C58" s="86" t="s">
        <v>294</v>
      </c>
      <c r="D58" s="86" t="s">
        <v>401</v>
      </c>
      <c r="E58" s="86"/>
      <c r="F58" s="83">
        <f>F59</f>
        <v>-165.39999999999995</v>
      </c>
      <c r="G58" s="112"/>
      <c r="H58" s="112">
        <f>H57</f>
        <v>447.35</v>
      </c>
      <c r="I58" s="257">
        <f>I57</f>
        <v>447.35</v>
      </c>
    </row>
    <row r="59" spans="1:9" ht="30.75" customHeight="1">
      <c r="A59" s="119" t="s">
        <v>258</v>
      </c>
      <c r="B59" s="86" t="s">
        <v>294</v>
      </c>
      <c r="C59" s="86" t="s">
        <v>294</v>
      </c>
      <c r="D59" s="86" t="s">
        <v>359</v>
      </c>
      <c r="E59" s="86"/>
      <c r="F59" s="276">
        <f>F60</f>
        <v>-165.39999999999995</v>
      </c>
      <c r="G59" s="112" t="e">
        <f>G60+#REF!</f>
        <v>#REF!</v>
      </c>
      <c r="H59" s="112">
        <f>H60</f>
        <v>447.35</v>
      </c>
      <c r="I59" s="257">
        <f t="shared" si="1"/>
        <v>447.35</v>
      </c>
    </row>
    <row r="60" spans="1:9" ht="25.5" customHeight="1">
      <c r="A60" s="120" t="s">
        <v>259</v>
      </c>
      <c r="B60" s="86" t="s">
        <v>294</v>
      </c>
      <c r="C60" s="86" t="s">
        <v>294</v>
      </c>
      <c r="D60" s="86" t="s">
        <v>360</v>
      </c>
      <c r="E60" s="86"/>
      <c r="F60" s="276">
        <f>F61+F62</f>
        <v>-165.39999999999995</v>
      </c>
      <c r="G60" s="112">
        <f>G61+G62</f>
        <v>612.75</v>
      </c>
      <c r="H60" s="112">
        <f>H61+H62</f>
        <v>447.35</v>
      </c>
      <c r="I60" s="257">
        <f t="shared" si="1"/>
        <v>447.35</v>
      </c>
    </row>
    <row r="61" spans="1:9" ht="15.75" customHeight="1">
      <c r="A61" s="120" t="s">
        <v>248</v>
      </c>
      <c r="B61" s="86" t="s">
        <v>294</v>
      </c>
      <c r="C61" s="86" t="s">
        <v>294</v>
      </c>
      <c r="D61" s="86" t="s">
        <v>360</v>
      </c>
      <c r="E61" s="121" t="s">
        <v>163</v>
      </c>
      <c r="F61" s="276">
        <f>H61-G61</f>
        <v>-107.72999999999996</v>
      </c>
      <c r="G61" s="112">
        <v>451.08</v>
      </c>
      <c r="H61" s="112">
        <v>343.35</v>
      </c>
      <c r="I61" s="257">
        <f t="shared" si="1"/>
        <v>343.35</v>
      </c>
    </row>
    <row r="62" spans="1:9" ht="37.5" customHeight="1">
      <c r="A62" s="120" t="s">
        <v>260</v>
      </c>
      <c r="B62" s="86" t="s">
        <v>294</v>
      </c>
      <c r="C62" s="86" t="s">
        <v>294</v>
      </c>
      <c r="D62" s="86" t="s">
        <v>360</v>
      </c>
      <c r="E62" s="121" t="s">
        <v>249</v>
      </c>
      <c r="F62" s="276">
        <f>H62-G62</f>
        <v>-57.669999999999987</v>
      </c>
      <c r="G62" s="112">
        <v>161.66999999999999</v>
      </c>
      <c r="H62" s="112">
        <v>104</v>
      </c>
      <c r="I62" s="257">
        <f t="shared" si="1"/>
        <v>104</v>
      </c>
    </row>
    <row r="63" spans="1:9">
      <c r="A63" s="236" t="s">
        <v>298</v>
      </c>
      <c r="B63" s="86" t="s">
        <v>162</v>
      </c>
      <c r="C63" s="86"/>
      <c r="D63" s="86"/>
      <c r="E63" s="86"/>
      <c r="F63" s="195">
        <f t="shared" ref="F63" si="7">+F64</f>
        <v>266.63</v>
      </c>
      <c r="G63" s="255">
        <f t="shared" ref="G63:G68" si="8">I63-F63</f>
        <v>313.59000000000003</v>
      </c>
      <c r="H63" s="195">
        <f>+H64</f>
        <v>662.76</v>
      </c>
      <c r="I63" s="257">
        <f>I64</f>
        <v>580.22</v>
      </c>
    </row>
    <row r="64" spans="1:9" ht="32.25" customHeight="1">
      <c r="A64" s="115" t="s">
        <v>300</v>
      </c>
      <c r="B64" s="86" t="s">
        <v>162</v>
      </c>
      <c r="C64" s="86" t="s">
        <v>157</v>
      </c>
      <c r="D64" s="86"/>
      <c r="E64" s="86"/>
      <c r="F64" s="195">
        <f t="shared" ref="F64" si="9">F66</f>
        <v>266.63</v>
      </c>
      <c r="G64" s="255">
        <f t="shared" si="8"/>
        <v>313.59000000000003</v>
      </c>
      <c r="H64" s="195">
        <f>H66</f>
        <v>662.76</v>
      </c>
      <c r="I64" s="257">
        <f>I65</f>
        <v>580.22</v>
      </c>
    </row>
    <row r="65" spans="1:9" ht="49.5" customHeight="1">
      <c r="A65" s="85" t="s">
        <v>377</v>
      </c>
      <c r="B65" s="86" t="s">
        <v>162</v>
      </c>
      <c r="C65" s="86" t="s">
        <v>157</v>
      </c>
      <c r="D65" s="86"/>
      <c r="E65" s="86"/>
      <c r="F65" s="195">
        <f t="shared" ref="F65:F67" si="10">F66</f>
        <v>266.63</v>
      </c>
      <c r="G65" s="255">
        <f t="shared" si="8"/>
        <v>313.59000000000003</v>
      </c>
      <c r="H65" s="195">
        <f>H66</f>
        <v>662.76</v>
      </c>
      <c r="I65" s="257">
        <f>I66</f>
        <v>580.22</v>
      </c>
    </row>
    <row r="66" spans="1:9" ht="33" customHeight="1">
      <c r="A66" s="85" t="s">
        <v>301</v>
      </c>
      <c r="B66" s="86" t="s">
        <v>162</v>
      </c>
      <c r="C66" s="86" t="s">
        <v>157</v>
      </c>
      <c r="D66" s="86" t="s">
        <v>361</v>
      </c>
      <c r="E66" s="86"/>
      <c r="F66" s="195">
        <f t="shared" si="10"/>
        <v>266.63</v>
      </c>
      <c r="G66" s="255">
        <f t="shared" si="8"/>
        <v>313.59000000000003</v>
      </c>
      <c r="H66" s="195">
        <f>H67</f>
        <v>662.76</v>
      </c>
      <c r="I66" s="257">
        <f>I67</f>
        <v>580.22</v>
      </c>
    </row>
    <row r="67" spans="1:9" ht="26.25" customHeight="1">
      <c r="A67" s="119" t="s">
        <v>302</v>
      </c>
      <c r="B67" s="86" t="s">
        <v>162</v>
      </c>
      <c r="C67" s="86" t="s">
        <v>157</v>
      </c>
      <c r="D67" s="86" t="s">
        <v>361</v>
      </c>
      <c r="E67" s="86"/>
      <c r="F67" s="195">
        <f t="shared" si="10"/>
        <v>266.63</v>
      </c>
      <c r="G67" s="255">
        <f t="shared" si="8"/>
        <v>313.59000000000003</v>
      </c>
      <c r="H67" s="195">
        <f>H68</f>
        <v>662.76</v>
      </c>
      <c r="I67" s="257">
        <f>I68</f>
        <v>580.22</v>
      </c>
    </row>
    <row r="68" spans="1:9" ht="33.75" customHeight="1">
      <c r="A68" s="120" t="s">
        <v>303</v>
      </c>
      <c r="B68" s="86" t="s">
        <v>162</v>
      </c>
      <c r="C68" s="86" t="s">
        <v>157</v>
      </c>
      <c r="D68" s="86" t="s">
        <v>362</v>
      </c>
      <c r="E68" s="86"/>
      <c r="F68" s="195">
        <f>F69+F70</f>
        <v>266.63</v>
      </c>
      <c r="G68" s="255">
        <f t="shared" si="8"/>
        <v>313.59000000000003</v>
      </c>
      <c r="H68" s="195">
        <f>H69+H70</f>
        <v>662.76</v>
      </c>
      <c r="I68" s="257">
        <f>I69+I70</f>
        <v>580.22</v>
      </c>
    </row>
    <row r="69" spans="1:9" ht="18" customHeight="1">
      <c r="A69" s="120" t="s">
        <v>248</v>
      </c>
      <c r="B69" s="86" t="s">
        <v>162</v>
      </c>
      <c r="C69" s="86" t="s">
        <v>157</v>
      </c>
      <c r="D69" s="86" t="s">
        <v>363</v>
      </c>
      <c r="E69" s="121" t="s">
        <v>163</v>
      </c>
      <c r="F69" s="112">
        <f>H69-G69</f>
        <v>232.63</v>
      </c>
      <c r="G69" s="255">
        <v>277.13</v>
      </c>
      <c r="H69" s="195">
        <v>509.76</v>
      </c>
      <c r="I69" s="257">
        <f>447.23-1.01</f>
        <v>446.22</v>
      </c>
    </row>
    <row r="70" spans="1:9" ht="37.5" customHeight="1">
      <c r="A70" s="120" t="s">
        <v>260</v>
      </c>
      <c r="B70" s="86" t="s">
        <v>162</v>
      </c>
      <c r="C70" s="86" t="s">
        <v>157</v>
      </c>
      <c r="D70" s="86" t="s">
        <v>363</v>
      </c>
      <c r="E70" s="121" t="s">
        <v>249</v>
      </c>
      <c r="F70" s="112">
        <f>H70-G70</f>
        <v>34</v>
      </c>
      <c r="G70" s="255">
        <v>119</v>
      </c>
      <c r="H70" s="195">
        <v>153</v>
      </c>
      <c r="I70" s="257">
        <v>134</v>
      </c>
    </row>
    <row r="71" spans="1:9">
      <c r="A71" s="85" t="s">
        <v>166</v>
      </c>
      <c r="B71" s="86" t="s">
        <v>167</v>
      </c>
      <c r="C71" s="86" t="s">
        <v>167</v>
      </c>
      <c r="D71" s="86" t="s">
        <v>297</v>
      </c>
      <c r="E71" s="86" t="s">
        <v>153</v>
      </c>
      <c r="F71" s="83">
        <f>H71-G71</f>
        <v>-106.36</v>
      </c>
      <c r="G71" s="112">
        <v>188.85</v>
      </c>
      <c r="H71" s="112">
        <v>82.49</v>
      </c>
      <c r="I71" s="257">
        <v>165.03</v>
      </c>
    </row>
    <row r="72" spans="1:9">
      <c r="A72" s="85" t="s">
        <v>166</v>
      </c>
      <c r="B72" s="86"/>
      <c r="C72" s="86"/>
      <c r="D72" s="86"/>
      <c r="E72" s="86"/>
      <c r="F72" s="83"/>
      <c r="G72" s="112"/>
      <c r="H72" s="112"/>
      <c r="I72" s="257">
        <f t="shared" ref="I72" si="11">H72</f>
        <v>0</v>
      </c>
    </row>
    <row r="73" spans="1:9">
      <c r="A73" s="258" t="s">
        <v>37</v>
      </c>
      <c r="B73" s="258"/>
      <c r="C73" s="258"/>
      <c r="D73" s="258"/>
      <c r="E73" s="258"/>
      <c r="F73" s="83">
        <f>F8+F35+F71</f>
        <v>-256.96999999999997</v>
      </c>
      <c r="G73" s="112" t="e">
        <f>G8+G35+G46+#REF!+G54+#REF!+G71</f>
        <v>#REF!</v>
      </c>
      <c r="H73" s="112">
        <f>H63+H54+H40+H35+H28+H21+H15+H9+H71</f>
        <v>3517.19</v>
      </c>
      <c r="I73" s="112">
        <f>I63+I54+I40+I35+I28+I21+I15+I9+I71</f>
        <v>3526.1900000000005</v>
      </c>
    </row>
  </sheetData>
  <mergeCells count="2">
    <mergeCell ref="C1:I1"/>
    <mergeCell ref="A3:I3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rowBreaks count="1" manualBreakCount="1">
    <brk id="3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Приложение7</vt:lpstr>
      <vt:lpstr>Приложение 8</vt:lpstr>
      <vt:lpstr>приложение9.</vt:lpstr>
      <vt:lpstr>приложение10</vt:lpstr>
      <vt:lpstr>приложение 11</vt:lpstr>
      <vt:lpstr>Приложение 12</vt:lpstr>
      <vt:lpstr>Приложение 13</vt:lpstr>
      <vt:lpstr>Перечень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8'!Область_печати</vt:lpstr>
      <vt:lpstr>Приложение7!Область_печати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Финансист</cp:lastModifiedBy>
  <cp:lastPrinted>2021-11-15T03:09:18Z</cp:lastPrinted>
  <dcterms:created xsi:type="dcterms:W3CDTF">2007-09-12T09:25:25Z</dcterms:created>
  <dcterms:modified xsi:type="dcterms:W3CDTF">2021-11-15T05:53:14Z</dcterms:modified>
</cp:coreProperties>
</file>