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89" firstSheet="4" activeTab="11"/>
  </bookViews>
  <sheets>
    <sheet name="Приложение 1" sheetId="17" r:id="rId1"/>
    <sheet name="Приложение 2" sheetId="15" r:id="rId2"/>
    <sheet name="Приложение 3" sheetId="58" r:id="rId3"/>
    <sheet name="Приложение 4" sheetId="18" r:id="rId4"/>
    <sheet name="Приложение 5" sheetId="19" r:id="rId5"/>
    <sheet name="Приложение 6" sheetId="20" r:id="rId6"/>
    <sheet name="Приложение 7" sheetId="30" r:id="rId7"/>
    <sheet name="Приложение 8" sheetId="51" r:id="rId8"/>
    <sheet name="Приложение 9" sheetId="54" r:id="rId9"/>
    <sheet name="Приложение 10" sheetId="55" r:id="rId10"/>
    <sheet name="Приложение 11" sheetId="56" r:id="rId11"/>
    <sheet name="Приложение 12" sheetId="52" r:id="rId12"/>
    <sheet name="Приложение 13" sheetId="53" r:id="rId13"/>
    <sheet name="Перечень" sheetId="37" r:id="rId14"/>
  </sheets>
  <definedNames>
    <definedName name="_Toc105952697" localSheetId="5">'Приложение 6'!#REF!</definedName>
    <definedName name="_Toc105952698" localSheetId="5">'Приложение 6'!#REF!</definedName>
    <definedName name="_xlnm._FilterDatabase" localSheetId="9" hidden="1">'Приложение 10'!$A$6:$L$84</definedName>
    <definedName name="_xlnm._FilterDatabase" localSheetId="10" hidden="1">'Приложение 11'!$A$5:$M$83</definedName>
    <definedName name="_xlnm._FilterDatabase" localSheetId="7" hidden="1">'Приложение 8'!$A$6:$M$84</definedName>
    <definedName name="_xlnm._FilterDatabase" localSheetId="8" hidden="1">'Приложение 9'!$A$6:$N$83</definedName>
    <definedName name="_xlnm.Print_Area" localSheetId="0">'Приложение 1'!$A$1:$C$59</definedName>
    <definedName name="_xlnm.Print_Area" localSheetId="9">'Приложение 10'!$A$1:$I$83</definedName>
    <definedName name="_xlnm.Print_Area" localSheetId="10">'Приложение 11'!$A$1:$J$82</definedName>
    <definedName name="_xlnm.Print_Area" localSheetId="12">#REF!</definedName>
    <definedName name="_xlnm.Print_Area" localSheetId="1">'Приложение 2'!$A$1:$C$7</definedName>
    <definedName name="_xlnm.Print_Area" localSheetId="3">'Приложение 4'!$A$1:$D$37</definedName>
    <definedName name="_xlnm.Print_Area" localSheetId="5">'Приложение 6'!$A$1:$C$62</definedName>
    <definedName name="_xlnm.Print_Area" localSheetId="6">'Приложение 7'!$A$1:$D$67</definedName>
    <definedName name="_xlnm.Print_Area" localSheetId="7">'Приложение 8'!$A$1:$J$83</definedName>
    <definedName name="_xlnm.Print_Area" localSheetId="8">'Приложение 9'!$A$1:$K$82</definedName>
    <definedName name="_xlnm.Print_Area">#REF!</definedName>
    <definedName name="п" localSheetId="9">#REF!</definedName>
    <definedName name="п" localSheetId="10">#REF!</definedName>
    <definedName name="п" localSheetId="12">#REF!</definedName>
    <definedName name="п" localSheetId="7">#REF!</definedName>
    <definedName name="п" localSheetId="8">#REF!</definedName>
    <definedName name="п">#REF!</definedName>
    <definedName name="пр" localSheetId="9">#REF!</definedName>
    <definedName name="пр" localSheetId="10">#REF!</definedName>
    <definedName name="пр">#REF!</definedName>
    <definedName name="приложение8" localSheetId="9">#REF!</definedName>
    <definedName name="приложение8" localSheetId="10">#REF!</definedName>
    <definedName name="приложение8" localSheetId="12">#REF!</definedName>
    <definedName name="приложение8" localSheetId="7">#REF!</definedName>
    <definedName name="приложение8" localSheetId="8">#REF!</definedName>
    <definedName name="приложение8">#REF!</definedName>
  </definedNames>
  <calcPr calcId="124519"/>
</workbook>
</file>

<file path=xl/calcChain.xml><?xml version="1.0" encoding="utf-8"?>
<calcChain xmlns="http://schemas.openxmlformats.org/spreadsheetml/2006/main">
  <c r="D10" i="19"/>
  <c r="E10"/>
  <c r="J64" i="56"/>
  <c r="I61"/>
  <c r="I60" s="1"/>
  <c r="J77"/>
  <c r="H77" s="1"/>
  <c r="H78"/>
  <c r="I64"/>
  <c r="H64" s="1"/>
  <c r="J61"/>
  <c r="J60" s="1"/>
  <c r="I77"/>
  <c r="I76" s="1"/>
  <c r="I75" s="1"/>
  <c r="I24"/>
  <c r="C39" i="20"/>
  <c r="E19" i="19"/>
  <c r="E17" s="1"/>
  <c r="D19"/>
  <c r="D17" s="1"/>
  <c r="D16" i="18"/>
  <c r="D17"/>
  <c r="E18"/>
  <c r="D18"/>
  <c r="H65" i="56"/>
  <c r="H58"/>
  <c r="H57"/>
  <c r="H56"/>
  <c r="H55"/>
  <c r="F55"/>
  <c r="G54"/>
  <c r="F54"/>
  <c r="F53" s="1"/>
  <c r="G53"/>
  <c r="F71"/>
  <c r="F70" s="1"/>
  <c r="I71"/>
  <c r="I70" s="1"/>
  <c r="J71"/>
  <c r="J70" s="1"/>
  <c r="G72"/>
  <c r="G71" s="1"/>
  <c r="G70" s="1"/>
  <c r="H72"/>
  <c r="F74"/>
  <c r="F73" s="1"/>
  <c r="G74"/>
  <c r="G73" s="1"/>
  <c r="H79"/>
  <c r="H66" i="55"/>
  <c r="I65"/>
  <c r="H65" s="1"/>
  <c r="I62"/>
  <c r="I61"/>
  <c r="I60" s="1"/>
  <c r="H59"/>
  <c r="H58"/>
  <c r="H57"/>
  <c r="H56"/>
  <c r="F56"/>
  <c r="G55"/>
  <c r="F55"/>
  <c r="F54" s="1"/>
  <c r="G54"/>
  <c r="K65" i="54"/>
  <c r="I66" i="51"/>
  <c r="K62" i="54"/>
  <c r="K61" s="1"/>
  <c r="J62" i="51"/>
  <c r="J61" s="1"/>
  <c r="I59"/>
  <c r="I58"/>
  <c r="I57"/>
  <c r="I56"/>
  <c r="G56"/>
  <c r="H55"/>
  <c r="G55"/>
  <c r="H54"/>
  <c r="G54"/>
  <c r="I66" i="54"/>
  <c r="J62"/>
  <c r="J61" s="1"/>
  <c r="I59"/>
  <c r="I58"/>
  <c r="I57"/>
  <c r="I56"/>
  <c r="G56"/>
  <c r="H55"/>
  <c r="G55"/>
  <c r="G54" s="1"/>
  <c r="H54"/>
  <c r="G71"/>
  <c r="G70" s="1"/>
  <c r="J71"/>
  <c r="K71"/>
  <c r="H72"/>
  <c r="H71" s="1"/>
  <c r="H70" s="1"/>
  <c r="G74"/>
  <c r="G73" s="1"/>
  <c r="H74"/>
  <c r="H73" s="1"/>
  <c r="J77"/>
  <c r="J76" s="1"/>
  <c r="J75" s="1"/>
  <c r="K77"/>
  <c r="K76" s="1"/>
  <c r="I78"/>
  <c r="I79"/>
  <c r="I59" i="56" l="1"/>
  <c r="G69"/>
  <c r="J76"/>
  <c r="J75" s="1"/>
  <c r="H75" s="1"/>
  <c r="J59"/>
  <c r="H70"/>
  <c r="F69"/>
  <c r="I74"/>
  <c r="I73"/>
  <c r="I69" s="1"/>
  <c r="H71"/>
  <c r="H60" i="55"/>
  <c r="I55"/>
  <c r="J65" i="54"/>
  <c r="I65" s="1"/>
  <c r="I72"/>
  <c r="I71"/>
  <c r="K60"/>
  <c r="K55" s="1"/>
  <c r="J65" i="51"/>
  <c r="I65" s="1"/>
  <c r="I76" i="54"/>
  <c r="K75"/>
  <c r="J73"/>
  <c r="J74"/>
  <c r="J70" s="1"/>
  <c r="I77"/>
  <c r="I54" i="56" l="1"/>
  <c r="I53" s="1"/>
  <c r="H53" s="1"/>
  <c r="K54" i="54"/>
  <c r="D36" i="30" s="1"/>
  <c r="D37"/>
  <c r="H59" i="56"/>
  <c r="J73"/>
  <c r="H73" s="1"/>
  <c r="J54"/>
  <c r="J53" s="1"/>
  <c r="H76"/>
  <c r="J74"/>
  <c r="H74" s="1"/>
  <c r="I54" i="55"/>
  <c r="H54" s="1"/>
  <c r="H55"/>
  <c r="J60" i="54"/>
  <c r="J60" i="51"/>
  <c r="C38" i="20" s="1"/>
  <c r="K74" i="54"/>
  <c r="K73"/>
  <c r="I73" s="1"/>
  <c r="I75"/>
  <c r="H54" i="56" l="1"/>
  <c r="I74" i="54"/>
  <c r="K70"/>
  <c r="I70" s="1"/>
  <c r="J69" i="56"/>
  <c r="H69" s="1"/>
  <c r="J55" i="54"/>
  <c r="C37" i="30" s="1"/>
  <c r="I60" i="54"/>
  <c r="I60" i="51"/>
  <c r="J55"/>
  <c r="I55" i="54" l="1"/>
  <c r="J54"/>
  <c r="J54" i="51"/>
  <c r="I54" s="1"/>
  <c r="I55"/>
  <c r="I54" i="54" l="1"/>
  <c r="C36" i="30"/>
  <c r="D18"/>
  <c r="D19"/>
  <c r="D46"/>
  <c r="D45" s="1"/>
  <c r="D49"/>
  <c r="C49"/>
  <c r="C46"/>
  <c r="C45" s="1"/>
  <c r="D17" l="1"/>
  <c r="H81" i="56"/>
  <c r="H52"/>
  <c r="J51"/>
  <c r="H51" s="1"/>
  <c r="I51"/>
  <c r="H50"/>
  <c r="H49"/>
  <c r="J48"/>
  <c r="I48"/>
  <c r="G45"/>
  <c r="G44" s="1"/>
  <c r="F45"/>
  <c r="F44" s="1"/>
  <c r="H43"/>
  <c r="J42"/>
  <c r="J41" s="1"/>
  <c r="J40" s="1"/>
  <c r="I42"/>
  <c r="I41" s="1"/>
  <c r="I40" s="1"/>
  <c r="G41"/>
  <c r="G40" s="1"/>
  <c r="F41"/>
  <c r="F40" s="1"/>
  <c r="H39"/>
  <c r="H38"/>
  <c r="H37"/>
  <c r="J36"/>
  <c r="J35" s="1"/>
  <c r="I36"/>
  <c r="I35" s="1"/>
  <c r="I34" s="1"/>
  <c r="H36"/>
  <c r="G35"/>
  <c r="G34" s="1"/>
  <c r="F35"/>
  <c r="F34" s="1"/>
  <c r="H33"/>
  <c r="J32"/>
  <c r="J31" s="1"/>
  <c r="H31" s="1"/>
  <c r="I32"/>
  <c r="I31" s="1"/>
  <c r="F31"/>
  <c r="H30"/>
  <c r="H29"/>
  <c r="H28"/>
  <c r="H27"/>
  <c r="H26"/>
  <c r="J25"/>
  <c r="I25"/>
  <c r="H25"/>
  <c r="H24"/>
  <c r="H23"/>
  <c r="J22"/>
  <c r="I22"/>
  <c r="H22"/>
  <c r="G19"/>
  <c r="F19"/>
  <c r="J16"/>
  <c r="J15" s="1"/>
  <c r="J14" s="1"/>
  <c r="J13" s="1"/>
  <c r="I16"/>
  <c r="I15" s="1"/>
  <c r="I14" s="1"/>
  <c r="I13" s="1"/>
  <c r="H13"/>
  <c r="G13"/>
  <c r="H12"/>
  <c r="H11"/>
  <c r="J10"/>
  <c r="H10" s="1"/>
  <c r="I10"/>
  <c r="J9"/>
  <c r="I9"/>
  <c r="H9"/>
  <c r="F9"/>
  <c r="F8" s="1"/>
  <c r="F7" s="1"/>
  <c r="J8"/>
  <c r="J7" s="1"/>
  <c r="H7" s="1"/>
  <c r="I8"/>
  <c r="I7" s="1"/>
  <c r="G8"/>
  <c r="H8" s="1"/>
  <c r="H82" i="55"/>
  <c r="H81"/>
  <c r="H80"/>
  <c r="H79"/>
  <c r="I78"/>
  <c r="H78" s="1"/>
  <c r="G75"/>
  <c r="G74" s="1"/>
  <c r="F75"/>
  <c r="F74" s="1"/>
  <c r="G73"/>
  <c r="H73" s="1"/>
  <c r="I72"/>
  <c r="F72"/>
  <c r="I71"/>
  <c r="F71"/>
  <c r="H53"/>
  <c r="I52"/>
  <c r="H52" s="1"/>
  <c r="H51"/>
  <c r="H50"/>
  <c r="I49"/>
  <c r="H49" s="1"/>
  <c r="G46"/>
  <c r="F46"/>
  <c r="F45" s="1"/>
  <c r="G45"/>
  <c r="H44"/>
  <c r="I43"/>
  <c r="H43" s="1"/>
  <c r="G42"/>
  <c r="G41" s="1"/>
  <c r="F42"/>
  <c r="F41" s="1"/>
  <c r="H40"/>
  <c r="H39"/>
  <c r="H38"/>
  <c r="I37"/>
  <c r="H37" s="1"/>
  <c r="G36"/>
  <c r="G35" s="1"/>
  <c r="F36"/>
  <c r="F35" s="1"/>
  <c r="H34"/>
  <c r="I33"/>
  <c r="H33" s="1"/>
  <c r="H32"/>
  <c r="F32"/>
  <c r="H31"/>
  <c r="H30"/>
  <c r="H29"/>
  <c r="H28"/>
  <c r="H27"/>
  <c r="I26"/>
  <c r="H26" s="1"/>
  <c r="H25"/>
  <c r="H24"/>
  <c r="I23"/>
  <c r="H23" s="1"/>
  <c r="G20"/>
  <c r="F20"/>
  <c r="I17"/>
  <c r="I16" s="1"/>
  <c r="I15" s="1"/>
  <c r="I14" s="1"/>
  <c r="H14"/>
  <c r="G14"/>
  <c r="H13"/>
  <c r="H12"/>
  <c r="I11"/>
  <c r="H11" s="1"/>
  <c r="I10"/>
  <c r="H10" s="1"/>
  <c r="F10"/>
  <c r="F9" s="1"/>
  <c r="F8" s="1"/>
  <c r="F7" s="1"/>
  <c r="G9"/>
  <c r="J52" i="54"/>
  <c r="J49"/>
  <c r="J43"/>
  <c r="J42" s="1"/>
  <c r="J37"/>
  <c r="J36" s="1"/>
  <c r="J33"/>
  <c r="J32" s="1"/>
  <c r="C11" i="30" s="1"/>
  <c r="J26" i="54"/>
  <c r="J23"/>
  <c r="J17"/>
  <c r="J16" s="1"/>
  <c r="J15" s="1"/>
  <c r="J14" s="1"/>
  <c r="C9" i="30" s="1"/>
  <c r="J11" i="54"/>
  <c r="J10"/>
  <c r="J9" s="1"/>
  <c r="J8" s="1"/>
  <c r="I81"/>
  <c r="I53"/>
  <c r="K52"/>
  <c r="I52" s="1"/>
  <c r="I51"/>
  <c r="I50"/>
  <c r="K49"/>
  <c r="I49" s="1"/>
  <c r="H46"/>
  <c r="G46"/>
  <c r="G45" s="1"/>
  <c r="H45"/>
  <c r="I44"/>
  <c r="K43"/>
  <c r="I43" s="1"/>
  <c r="H42"/>
  <c r="G42"/>
  <c r="G41" s="1"/>
  <c r="H41"/>
  <c r="I40"/>
  <c r="I39"/>
  <c r="I38"/>
  <c r="K37"/>
  <c r="I37" s="1"/>
  <c r="H36"/>
  <c r="G36"/>
  <c r="H35"/>
  <c r="G35"/>
  <c r="I34"/>
  <c r="K33"/>
  <c r="I33" s="1"/>
  <c r="G32"/>
  <c r="I31"/>
  <c r="I30"/>
  <c r="I29"/>
  <c r="I28"/>
  <c r="I27"/>
  <c r="K26"/>
  <c r="I26" s="1"/>
  <c r="I25"/>
  <c r="I24"/>
  <c r="K23"/>
  <c r="I23" s="1"/>
  <c r="H20"/>
  <c r="G20"/>
  <c r="K17"/>
  <c r="K16" s="1"/>
  <c r="K15" s="1"/>
  <c r="K14" s="1"/>
  <c r="I14"/>
  <c r="H14"/>
  <c r="I13"/>
  <c r="I12"/>
  <c r="K11"/>
  <c r="I11" s="1"/>
  <c r="K10"/>
  <c r="I10" s="1"/>
  <c r="G10"/>
  <c r="G9" s="1"/>
  <c r="G8" s="1"/>
  <c r="H9"/>
  <c r="H7"/>
  <c r="C52" i="20"/>
  <c r="J78" i="51"/>
  <c r="J72"/>
  <c r="J71" s="1"/>
  <c r="C48" i="20" s="1"/>
  <c r="J52" i="51"/>
  <c r="J49"/>
  <c r="J37"/>
  <c r="C19" i="52"/>
  <c r="D19" i="53"/>
  <c r="C19"/>
  <c r="G19"/>
  <c r="F19"/>
  <c r="F18"/>
  <c r="F17"/>
  <c r="H15"/>
  <c r="H14"/>
  <c r="H16" s="1"/>
  <c r="F19" i="52"/>
  <c r="E19"/>
  <c r="E18"/>
  <c r="E17"/>
  <c r="G15"/>
  <c r="G14"/>
  <c r="H82" i="54" l="1"/>
  <c r="H84" s="1"/>
  <c r="J47" i="56"/>
  <c r="H47" s="1"/>
  <c r="G16" i="52"/>
  <c r="F6" i="56"/>
  <c r="F82" s="1"/>
  <c r="H42"/>
  <c r="G7" i="54"/>
  <c r="G82" s="1"/>
  <c r="J48"/>
  <c r="J47" s="1"/>
  <c r="J46" s="1"/>
  <c r="J45" s="1"/>
  <c r="C30" i="30" s="1"/>
  <c r="H32" i="56"/>
  <c r="H48"/>
  <c r="I47"/>
  <c r="I46" s="1"/>
  <c r="I45" s="1"/>
  <c r="I44" s="1"/>
  <c r="I21"/>
  <c r="I20" s="1"/>
  <c r="I19" s="1"/>
  <c r="I6" s="1"/>
  <c r="H40"/>
  <c r="G6"/>
  <c r="H41"/>
  <c r="J34"/>
  <c r="H34" s="1"/>
  <c r="H35"/>
  <c r="J21"/>
  <c r="J20" s="1"/>
  <c r="F70" i="55"/>
  <c r="I42"/>
  <c r="F83"/>
  <c r="I48"/>
  <c r="H48" s="1"/>
  <c r="J22" i="54"/>
  <c r="J21" s="1"/>
  <c r="J20" s="1"/>
  <c r="C10" i="30" s="1"/>
  <c r="K22" i="54"/>
  <c r="I22" s="1"/>
  <c r="K32"/>
  <c r="D11" i="30" s="1"/>
  <c r="D9"/>
  <c r="C34"/>
  <c r="K9" i="54"/>
  <c r="K42"/>
  <c r="K48"/>
  <c r="C8" i="30"/>
  <c r="J35" i="54"/>
  <c r="C12" i="30"/>
  <c r="C13"/>
  <c r="J41" i="54"/>
  <c r="C26" i="30"/>
  <c r="K36" i="54"/>
  <c r="I22" i="55"/>
  <c r="G72"/>
  <c r="G71" s="1"/>
  <c r="G70" s="1"/>
  <c r="I9"/>
  <c r="G7"/>
  <c r="G83" s="1"/>
  <c r="G85" s="1"/>
  <c r="I36"/>
  <c r="I77"/>
  <c r="J48" i="51"/>
  <c r="J47" s="1"/>
  <c r="J33"/>
  <c r="J32" s="1"/>
  <c r="C11" i="20" s="1"/>
  <c r="J23" i="51"/>
  <c r="I23" s="1"/>
  <c r="J26"/>
  <c r="I26" s="1"/>
  <c r="J17"/>
  <c r="J16" s="1"/>
  <c r="J15" s="1"/>
  <c r="J14" s="1"/>
  <c r="C9" i="20" s="1"/>
  <c r="I14" i="51"/>
  <c r="H14"/>
  <c r="I82"/>
  <c r="I81"/>
  <c r="I80"/>
  <c r="I79"/>
  <c r="I78"/>
  <c r="H75"/>
  <c r="H74" s="1"/>
  <c r="G75"/>
  <c r="G74" s="1"/>
  <c r="H73"/>
  <c r="I73" s="1"/>
  <c r="G72"/>
  <c r="G71" s="1"/>
  <c r="I53"/>
  <c r="I52"/>
  <c r="I51"/>
  <c r="I50"/>
  <c r="I49"/>
  <c r="H46"/>
  <c r="G46"/>
  <c r="G45" s="1"/>
  <c r="H45"/>
  <c r="I44"/>
  <c r="J43"/>
  <c r="I43" s="1"/>
  <c r="G42"/>
  <c r="G41" s="1"/>
  <c r="I40"/>
  <c r="I39"/>
  <c r="I38"/>
  <c r="I37"/>
  <c r="G36"/>
  <c r="G35" s="1"/>
  <c r="H36"/>
  <c r="H35" s="1"/>
  <c r="I34"/>
  <c r="I33"/>
  <c r="G32"/>
  <c r="I31"/>
  <c r="I30"/>
  <c r="I29"/>
  <c r="I28"/>
  <c r="I27"/>
  <c r="I25"/>
  <c r="I24"/>
  <c r="H20"/>
  <c r="G20"/>
  <c r="I13"/>
  <c r="I12"/>
  <c r="J11"/>
  <c r="I11" s="1"/>
  <c r="J10"/>
  <c r="I10" s="1"/>
  <c r="G10"/>
  <c r="G9" s="1"/>
  <c r="G8" s="1"/>
  <c r="H9"/>
  <c r="I47" i="55" l="1"/>
  <c r="I46" s="1"/>
  <c r="J46" i="56"/>
  <c r="I32" i="54"/>
  <c r="I82" i="56"/>
  <c r="H21"/>
  <c r="H42" i="55"/>
  <c r="I41"/>
  <c r="H72"/>
  <c r="H71"/>
  <c r="C23" i="30"/>
  <c r="J7" i="54"/>
  <c r="K21"/>
  <c r="I21" s="1"/>
  <c r="I48"/>
  <c r="K47"/>
  <c r="I9"/>
  <c r="K8"/>
  <c r="D13" i="30"/>
  <c r="D12"/>
  <c r="I42" i="54"/>
  <c r="D26" i="30"/>
  <c r="K41" i="54"/>
  <c r="I48" i="51"/>
  <c r="H72"/>
  <c r="H71" s="1"/>
  <c r="H70" s="1"/>
  <c r="J46"/>
  <c r="C36" i="20"/>
  <c r="I36" i="54"/>
  <c r="K35"/>
  <c r="G82" i="56"/>
  <c r="G84" s="1"/>
  <c r="J19"/>
  <c r="H20"/>
  <c r="H77" i="55"/>
  <c r="I76"/>
  <c r="H36"/>
  <c r="I35"/>
  <c r="H35" s="1"/>
  <c r="H9"/>
  <c r="I8"/>
  <c r="H22"/>
  <c r="I21"/>
  <c r="I20" s="1"/>
  <c r="J22" i="51"/>
  <c r="J21" s="1"/>
  <c r="J20" s="1"/>
  <c r="C10" i="20" s="1"/>
  <c r="I32" i="51"/>
  <c r="J9"/>
  <c r="J8" s="1"/>
  <c r="G7"/>
  <c r="J42"/>
  <c r="J41" s="1"/>
  <c r="H7"/>
  <c r="I71"/>
  <c r="J36"/>
  <c r="I72"/>
  <c r="J77"/>
  <c r="J76" s="1"/>
  <c r="J75" s="1"/>
  <c r="I75" s="1"/>
  <c r="G70"/>
  <c r="G83" s="1"/>
  <c r="H47" i="55" l="1"/>
  <c r="J45" i="56"/>
  <c r="H46"/>
  <c r="C7" i="30"/>
  <c r="H41" i="55"/>
  <c r="K20" i="54"/>
  <c r="D10" i="30" s="1"/>
  <c r="D23"/>
  <c r="I41" i="54"/>
  <c r="I8"/>
  <c r="D8" i="30"/>
  <c r="I47" i="54"/>
  <c r="K46"/>
  <c r="C28" i="20"/>
  <c r="C25"/>
  <c r="J35" i="51"/>
  <c r="C12" i="20" s="1"/>
  <c r="C13"/>
  <c r="C8"/>
  <c r="J7" i="51"/>
  <c r="I35" i="54"/>
  <c r="H19" i="56"/>
  <c r="J6"/>
  <c r="H21" i="55"/>
  <c r="H20"/>
  <c r="H46"/>
  <c r="I45"/>
  <c r="H45" s="1"/>
  <c r="H8"/>
  <c r="I7"/>
  <c r="H76"/>
  <c r="I75"/>
  <c r="H75" s="1"/>
  <c r="I74"/>
  <c r="I47" i="51"/>
  <c r="J45"/>
  <c r="C32" i="20" s="1"/>
  <c r="I8" i="51"/>
  <c r="H42"/>
  <c r="I36"/>
  <c r="I35"/>
  <c r="I22"/>
  <c r="I77"/>
  <c r="I9"/>
  <c r="H45" i="56" l="1"/>
  <c r="J44"/>
  <c r="H44" s="1"/>
  <c r="I20" i="54"/>
  <c r="K7"/>
  <c r="D34" i="30"/>
  <c r="I46" i="54"/>
  <c r="K45"/>
  <c r="C7" i="20"/>
  <c r="H6" i="56"/>
  <c r="H7" i="55"/>
  <c r="H74"/>
  <c r="I70"/>
  <c r="I83" s="1"/>
  <c r="I46" i="51"/>
  <c r="I45"/>
  <c r="H41"/>
  <c r="I42"/>
  <c r="I76"/>
  <c r="J74"/>
  <c r="I21"/>
  <c r="I7" i="54" l="1"/>
  <c r="H70" i="55"/>
  <c r="D7" i="30"/>
  <c r="D30"/>
  <c r="I45" i="54"/>
  <c r="C51" i="20"/>
  <c r="J70" i="51"/>
  <c r="J83" s="1"/>
  <c r="H83" i="55"/>
  <c r="I41" i="51"/>
  <c r="H83"/>
  <c r="H85" s="1"/>
  <c r="I20"/>
  <c r="I74"/>
  <c r="I70" l="1"/>
  <c r="I83"/>
  <c r="C47" i="20"/>
  <c r="C62" s="1"/>
  <c r="I7" i="51"/>
  <c r="C19" i="30"/>
  <c r="F12" i="19" l="1"/>
  <c r="F10"/>
  <c r="F17"/>
  <c r="F28"/>
  <c r="F27" s="1"/>
  <c r="E12"/>
  <c r="E7" s="1"/>
  <c r="E28"/>
  <c r="E27" s="1"/>
  <c r="E26" s="1"/>
  <c r="E6" l="1"/>
  <c r="E34" s="1"/>
  <c r="F34"/>
  <c r="F7"/>
  <c r="F6" s="1"/>
  <c r="C18" i="30"/>
  <c r="C17" s="1"/>
  <c r="E12" i="18" l="1"/>
  <c r="D12"/>
  <c r="D12" i="19"/>
  <c r="D7" s="1"/>
  <c r="D28"/>
  <c r="E7" i="18"/>
  <c r="E10"/>
  <c r="E16"/>
  <c r="E28"/>
  <c r="E27" s="1"/>
  <c r="D10"/>
  <c r="D28"/>
  <c r="D7" l="1"/>
  <c r="D27" i="19"/>
  <c r="D26" s="1"/>
  <c r="D27" i="18"/>
  <c r="D26" s="1"/>
  <c r="E6"/>
  <c r="E34" s="1"/>
  <c r="D6" i="19" l="1"/>
  <c r="D34" s="1"/>
  <c r="D6" i="18"/>
  <c r="C20" i="20" l="1"/>
  <c r="C19" s="1"/>
  <c r="D34" i="18"/>
  <c r="D50" i="30"/>
  <c r="D60" s="1"/>
  <c r="I80" i="54"/>
  <c r="K82"/>
  <c r="I82" s="1"/>
  <c r="C50" i="30"/>
  <c r="C60" s="1"/>
  <c r="J82" i="54"/>
  <c r="H80" i="56"/>
  <c r="J82"/>
  <c r="H82" s="1"/>
</calcChain>
</file>

<file path=xl/comments1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2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3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4.xml><?xml version="1.0" encoding="utf-8"?>
<comments xmlns="http://schemas.openxmlformats.org/spreadsheetml/2006/main">
  <authors>
    <author>telengit-s</author>
  </authors>
  <commentLis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<sst xmlns="http://schemas.openxmlformats.org/spreadsheetml/2006/main" count="2044" uniqueCount="436">
  <si>
    <t>Сумма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</si>
  <si>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</si>
  <si>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</si>
  <si>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</si>
  <si>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</si>
  <si>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</si>
  <si>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</si>
  <si>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</si>
  <si>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</si>
  <si>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</si>
  <si>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</si>
  <si>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</si>
  <si>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</si>
  <si>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</si>
  <si>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</si>
  <si>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</si>
  <si>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</si>
  <si>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</si>
  <si>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</si>
  <si>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</si>
  <si>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</si>
  <si>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</si>
  <si>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</si>
  <si>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</si>
  <si>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</si>
  <si>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</si>
  <si>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</si>
  <si>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</si>
  <si>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</si>
  <si>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</si>
  <si>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</si>
  <si>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</si>
  <si>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</si>
  <si>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</si>
  <si>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</si>
  <si>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</si>
  <si>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</si>
  <si>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</si>
  <si>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</si>
  <si>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</si>
  <si>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</si>
  <si>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</si>
  <si>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</si>
  <si>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</si>
  <si>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</si>
  <si>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</si>
  <si>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</si>
  <si>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</si>
  <si>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</si>
  <si>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</si>
  <si>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</si>
  <si>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</si>
  <si>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</si>
  <si>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</si>
  <si>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</si>
  <si>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</si>
  <si>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</si>
  <si>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</si>
  <si>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</si>
  <si>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</si>
  <si>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</si>
  <si>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</si>
  <si>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</si>
  <si>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</si>
  <si>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</si>
  <si>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</si>
  <si>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</si>
  <si>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</si>
  <si>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</si>
  <si>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</si>
  <si>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</si>
  <si>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</si>
  <si>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</si>
  <si>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</si>
  <si>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</si>
  <si>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2017 год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</si>
  <si>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</si>
  <si>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</si>
  <si>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</si>
  <si>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</si>
  <si>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</si>
  <si>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</si>
  <si>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</si>
  <si>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</si>
  <si>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</si>
  <si>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0310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</si>
  <si>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</si>
  <si>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</si>
  <si>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</si>
  <si>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</si>
  <si>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</si>
  <si>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</si>
  <si>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</si>
  <si>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</si>
  <si>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</si>
  <si>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</si>
  <si>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</si>
  <si>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</si>
  <si>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</si>
  <si>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</si>
  <si>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</si>
  <si>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</si>
  <si>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</si>
  <si>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</si>
  <si>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</si>
  <si>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</si>
  <si>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</si>
  <si>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</si>
  <si>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</si>
  <si>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</si>
  <si>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</si>
  <si>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</si>
  <si>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</si>
  <si>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</si>
  <si>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</si>
  <si>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</si>
  <si>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</si>
  <si>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</si>
  <si>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</si>
  <si>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</si>
  <si>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</si>
  <si>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</si>
  <si>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</si>
  <si>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</si>
  <si>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</si>
  <si>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</si>
  <si>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</si>
  <si>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</si>
  <si>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</si>
  <si>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</si>
  <si>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</si>
  <si>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</si>
  <si>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</si>
  <si>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</si>
  <si>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</si>
  <si>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</si>
  <si>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</si>
  <si>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</si>
  <si>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</si>
  <si>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</si>
  <si>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</si>
  <si>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</si>
  <si>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</si>
  <si>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</si>
  <si>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</si>
  <si>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</si>
  <si>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</si>
  <si>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</si>
  <si>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</si>
  <si>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</si>
  <si>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</si>
  <si>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</si>
  <si>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</si>
  <si>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</si>
  <si>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</si>
  <si>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</si>
  <si>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</si>
  <si>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</si>
  <si>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</si>
  <si>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</si>
  <si>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</si>
  <si>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</si>
  <si>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</si>
  <si>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</si>
  <si>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</si>
  <si>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</si>
  <si>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</si>
  <si>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</si>
  <si>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t>ПЕРЕЧЕНЬ ПРИЛОЖЕНИЙ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</si>
  <si>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</si>
  <si>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</si>
  <si>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</si>
  <si>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</si>
  <si>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</si>
  <si>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</si>
  <si>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</si>
  <si>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</si>
  <si>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</si>
  <si>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</si>
  <si>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</si>
  <si>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</si>
  <si>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 xml:space="preserve">Высшее должностное лицо </t>
  </si>
  <si>
    <t xml:space="preserve">01 </t>
  </si>
  <si>
    <t>03</t>
  </si>
  <si>
    <t>Председатель представительного органа муниципального образования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</si>
  <si>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</si>
  <si>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</si>
  <si>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</si>
  <si>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</si>
  <si>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</si>
  <si>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</si>
  <si>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</si>
  <si>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</si>
  <si>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</si>
  <si>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</si>
  <si>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</si>
  <si>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07</t>
  </si>
  <si>
    <t>Образование</t>
  </si>
  <si>
    <t>08</t>
  </si>
  <si>
    <t xml:space="preserve">Культура, кинематография
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</si>
  <si>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</si>
  <si>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</si>
  <si>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</si>
  <si>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</si>
  <si>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999 00 00</t>
  </si>
  <si>
    <t>Национальная оборона</t>
  </si>
  <si>
    <t>первоначально</t>
  </si>
  <si>
    <r>
      <t>Налог на имущество физических лиц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</si>
  <si>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0"/>
        <color rgb="FFFF0000"/>
        <rFont val="Times New Roman"/>
        <family val="1"/>
        <charset val="204"/>
      </rPr>
      <t xml:space="preserve"> </t>
    </r>
  </si>
  <si>
    <t>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</si>
  <si>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</si>
  <si>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</si>
  <si>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092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</si>
  <si>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</si>
  <si>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</si>
  <si>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</si>
  <si>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</si>
  <si>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1 17 14030 10 0000 180</t>
  </si>
  <si>
    <t>Средства самообложения граждан, зачисляемые в бюджеты поселений</t>
  </si>
  <si>
    <t>9999</t>
  </si>
  <si>
    <t xml:space="preserve">  01 05 02 01 10 0000 510</t>
  </si>
  <si>
    <t>Увеличение прочих остатков денежных средств бюджетов поселений</t>
  </si>
  <si>
    <t xml:space="preserve">  01 05 02 01 10 0000 610</t>
  </si>
  <si>
    <t>Уменьшение прочих остатков денежных средств бюджетов поселений</t>
  </si>
  <si>
    <t>1 08 04020 01 0000 110</t>
  </si>
  <si>
    <t>1 11 03050 10 0000 120</t>
  </si>
  <si>
    <t xml:space="preserve">1 11 05025 10 0000 120  </t>
  </si>
  <si>
    <t>1 11 05035 10 0000 120</t>
  </si>
  <si>
    <t>1 11 09045 10 0000 120</t>
  </si>
  <si>
    <t>1 11 07015 10 0000 120</t>
  </si>
  <si>
    <t>1 11 08050 10 0000 120</t>
  </si>
  <si>
    <t>1 13 02995 10 0000 130</t>
  </si>
  <si>
    <t>1 13 01995 10 0000 130</t>
  </si>
  <si>
    <t>1 14 01050 10 0000 410</t>
  </si>
  <si>
    <t>1 14 02050 10 0000 440</t>
  </si>
  <si>
    <t>1 14 02052 10 0000 410</t>
  </si>
  <si>
    <t>1 14 02052 10 0000 440</t>
  </si>
  <si>
    <t>1 14 02053 10 0000 410</t>
  </si>
  <si>
    <t>1 14 02053 10 0000 440</t>
  </si>
  <si>
    <t>1 14 04050 10 0000 420</t>
  </si>
  <si>
    <t>1 14 03050 10 0000 410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</si>
  <si>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</si>
  <si>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Проценты, полученные от предоставления бюджетных кредитов внутри страны за счет средств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</si>
  <si>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</si>
  <si>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</si>
  <si>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</si>
  <si>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 остающейся после уплаты налогов и иных обязательных платежей муниципальных  унитарных  предприятий,  созданных  поселениями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</si>
  <si>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залог, в доверительное управление</t>
  </si>
  <si>
    <t>Прочие доходы от компенсации затрат  бюджетов поселений</t>
  </si>
  <si>
    <t>Доходы от продажи квартир, находящихся в собственности поселений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</si>
  <si>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</si>
  <si>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</si>
  <si>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</si>
  <si>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</si>
  <si>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</si>
  <si>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поселений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</si>
  <si>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 по указанному имуществу)</t>
  </si>
  <si>
    <t>1 14 03050 10 0000 440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</si>
  <si>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 по указанному имуществу)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</si>
  <si>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</si>
  <si>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</si>
  <si>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</si>
  <si>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</si>
  <si>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 xml:space="preserve">1 16 18050 10 0000 140  </t>
  </si>
  <si>
    <t>Денежные взыскания (штрафы) за нарушение бюджетного законодательства (в части бюджетов поселений)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</si>
  <si>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</si>
  <si>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</si>
  <si>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</si>
  <si>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</si>
  <si>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Средства самообложения граждан зачисляемые в бюджеты поселений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</si>
  <si>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</si>
  <si>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</si>
  <si>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</si>
  <si>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</si>
  <si>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2 02 02021 10 0000 151</t>
  </si>
  <si>
    <t>Субсидии бюджетам поселений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</si>
  <si>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</si>
  <si>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</si>
  <si>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</si>
  <si>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</si>
  <si>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2 02 02999 10 0000 151</t>
  </si>
  <si>
    <t>Прочие субсидии бюджетам поселений</t>
  </si>
  <si>
    <t>2 02 03024 10 0000 151</t>
  </si>
  <si>
    <t>Субвенции  бюджетам   поселений   на   выполнение передаваемых  полномочий   субъектов   Российской Федерации</t>
  </si>
  <si>
    <t xml:space="preserve">2 02 03015 10 0000 151 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</si>
  <si>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</si>
  <si>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2 02 03999 10 0000 151</t>
  </si>
  <si>
    <t>Прочие субвенции бюджетам поселений</t>
  </si>
  <si>
    <t xml:space="preserve">2 02 04029 10 0000 151 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</si>
  <si>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</si>
  <si>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2 02 04999 10 0000 151</t>
  </si>
  <si>
    <t>Прочие межбюджетные трансферты, передаваемые бюджетам поселений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</si>
  <si>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</si>
  <si>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</si>
  <si>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0406</t>
  </si>
  <si>
    <t xml:space="preserve">000 </t>
  </si>
  <si>
    <t>Налоговые и неналоговые доходы2)</t>
  </si>
  <si>
    <t xml:space="preserve"> 2018 год </t>
  </si>
  <si>
    <t xml:space="preserve"> 2019 год </t>
  </si>
  <si>
    <t xml:space="preserve"> 2017 год</t>
  </si>
  <si>
    <t>2018 год</t>
  </si>
  <si>
    <t>2019 год</t>
  </si>
  <si>
    <t>000 00 00</t>
  </si>
  <si>
    <t>00</t>
  </si>
  <si>
    <t>01 0 08 01000</t>
  </si>
  <si>
    <t>129</t>
  </si>
  <si>
    <t>01 0 Л8 01100</t>
  </si>
  <si>
    <t>01 0 Л8 01110</t>
  </si>
  <si>
    <t>01 0 Л8 01190</t>
  </si>
  <si>
    <t>01 3 10 00000</t>
  </si>
  <si>
    <t>01 3 10 00100</t>
  </si>
  <si>
    <t>01 3 10 00110</t>
  </si>
  <si>
    <t>Фонд оплаты труда казенных учреждений</t>
  </si>
  <si>
    <t>119</t>
  </si>
  <si>
    <t>01 3 20 00000</t>
  </si>
  <si>
    <t>01 3 30 00000</t>
  </si>
  <si>
    <t>01 3 30 00100</t>
  </si>
  <si>
    <t>01 3 31 00000</t>
  </si>
  <si>
    <t>Итого с учетом изменений 2016 год</t>
  </si>
  <si>
    <t>01 0 08 01100</t>
  </si>
  <si>
    <t>01 0 08 01110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</si>
  <si>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</si>
  <si>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</si>
  <si>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Основное мероприятие "Обеспечение эффективности муниципального управления"</t>
  </si>
  <si>
    <t>01 0 Л8 01000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</si>
  <si>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</si>
  <si>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</si>
  <si>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</si>
  <si>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</si>
  <si>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</si>
  <si>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Основное мероприятие "Устойчивое развитие системы предупреждения чрезвычайных ситуаций и ликвидации их последствий"</t>
  </si>
  <si>
    <t>01 2 30 00000</t>
  </si>
  <si>
    <t>МБ</t>
  </si>
  <si>
    <t>01 2 20 51180</t>
  </si>
  <si>
    <t>ФБ</t>
  </si>
  <si>
    <t>Основное мероприятие "Повышение уровня благоустройства территории"</t>
  </si>
  <si>
    <t>01 2 10 00000</t>
  </si>
  <si>
    <t>Основное мероприятие "Развитие молодежной политики"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</si>
  <si>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</si>
  <si>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</si>
  <si>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</si>
  <si>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проведение мероприятий в сфере молодежной политики</t>
  </si>
  <si>
    <t>01 3 11 00000</t>
  </si>
  <si>
    <t>Основное мероприятие "Развитие культуры"</t>
  </si>
  <si>
    <t>Расходы на проведение мероприятий в сфере культуры</t>
  </si>
  <si>
    <t>01 3 21 00000</t>
  </si>
  <si>
    <t>Расходы на мероприятия по развитию физической культуры и спорта</t>
  </si>
  <si>
    <t>Основное мероприятие "Развитие физической культуры и спорта"</t>
  </si>
  <si>
    <t>Материально – техническое обеспечение работников в сфере физической культуры и спорта</t>
  </si>
  <si>
    <t>Расходы на выплаты по оплате труда работников в сфере физической культуры и спорта</t>
  </si>
  <si>
    <t>01 3 30 00110</t>
  </si>
  <si>
    <t>01 0 28 01110</t>
  </si>
  <si>
    <t>Взносы по обязательному социальному страхованию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</si>
  <si>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</si>
  <si>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</si>
  <si>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</si>
  <si>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</si>
  <si>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</si>
  <si>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</si>
  <si>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</si>
  <si>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</si>
  <si>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</si>
  <si>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Распределение бюджетных ассигнований на реализацию муниципальных программ на 2017 год</t>
  </si>
  <si>
    <t>Распределение бюджетных ассигнований на реализацию муниципальных программ на 2018 - 2019 года</t>
  </si>
  <si>
    <t>7</t>
  </si>
  <si>
    <t>Резервный фонд</t>
  </si>
  <si>
    <t>0111</t>
  </si>
  <si>
    <t>Распределение бюджетных ассигнований на реализацию муниципальных программ на 2018-2019 года</t>
  </si>
  <si>
    <t>Код бюджетной классификации</t>
  </si>
  <si>
    <t>В ЧАСТИ ДОХОДОВ ОТ ОКАЗАНИЯ ПЛАТНЫХ УСЛУГ И КОМПЕНСАЦИИ ЗАТРАТ ГОСУДАРСТВА</t>
  </si>
  <si>
    <t>801 1 13 01995 10 0000 130</t>
  </si>
  <si>
    <t>801 1 13 02995 10 0000 130</t>
  </si>
  <si>
    <t>Прочие доходы от компенсации затрат бюджетов поселений</t>
  </si>
  <si>
    <t>801 1 15 02050 10 0000 140</t>
  </si>
  <si>
    <t>В ЧАСТИ ПРОЧИХ НЕНАЛОГОВЫХ ДОХОДОВ</t>
  </si>
  <si>
    <t>801 1 17 01050 10 0000 180</t>
  </si>
  <si>
    <t>801 1 17 05050 10 0000 180</t>
  </si>
  <si>
    <t>801 1 17 14030 10 0000 180</t>
  </si>
  <si>
    <t>Наименование дохода</t>
  </si>
  <si>
    <t>Нормативы (%) Бюджет поселения</t>
  </si>
  <si>
    <t>В ЧАСТИ АДМИНИСТРАТИВНЫХ ПЛАТЕЖЕЙ И СБОРОВ</t>
  </si>
  <si>
    <t>Средства самооблажения граждан, зачисляемые в бюджеты поселений</t>
  </si>
  <si>
    <t>Доходы  бюджета муниципального образования Казахское сельское поселение, администрирование которых осуществляется федеральными государственными органами и созданными ими федеральными казенными учреждениями и республиканскими государственными органами и созданными ими казенными учреждениями Республики Алтай</t>
  </si>
  <si>
    <t>2) В части доходов, зачисляемых в  бюджет муниципального образования Казахское сельское поселение в пределах компетенции главных администраторов доходов  бюджета муниципального образования Казахское сельское поселение. Администраторами данных доходов являются федеральные государственные органы и созданные ими федеральные казенные учреждения, которым соответствующие коды главных администраторов доходов бюджетов бюджетной системы Российской Федерации присвоены Министерством финансов Российской Федерации и респупубликанские казенные учреждения, которым соответствующие коды главных администраторов доходов бюджетов бюджетной  системы Российской Федерации присвоны Министерством Финснсов Республики Алтай</t>
  </si>
  <si>
    <t>Перечень главных администраторов доходов бюджета муниципального образования Казахское сельское поселение</t>
  </si>
  <si>
    <t xml:space="preserve">                                                                         Администрация МО "Казахское сельское поселение"</t>
  </si>
  <si>
    <t>Перечень главных администраторов источников финансирования дефицита бюджета муниципального образования Казахское сельское поселение</t>
  </si>
  <si>
    <t>МУНИЦИПАЛЬНОЕ ОБРАЗОВАНИЕ КАЗАХСКОЕ СЕЛЬСКОЕ ПОСЕЛЕНИЕ</t>
  </si>
  <si>
    <t>Объем поступлений доходов в бюджет муниципального образования Казахское сельское поселение в 2017 году</t>
  </si>
  <si>
    <t>1 11 05025 10 0000 120</t>
  </si>
  <si>
    <t>Распределение
бюджетных ассигнований по разделам, подразделам классификации расходов бюджета муниципального образования Казахское сельское поселение   на 2017 год</t>
  </si>
  <si>
    <t>Распределение
бюджетных ассигнований по разделам, подразделам классификации расходов бюджета муниципального образования Казахское сельское поселение на 2018-2019 годы</t>
  </si>
  <si>
    <t>Ведомственная структура расходов бюджета муниципального образования Казахское сельское поселение на 2017 год</t>
  </si>
  <si>
    <t xml:space="preserve">Основное мероприятие "Повышение эффективности муниципального управления Администрации МО "Казахское сельское поселение" </t>
  </si>
  <si>
    <t>Расходы на выплаты по оплате труда главы МО "Казахское сельское поселение"</t>
  </si>
  <si>
    <t>Основное мероприятие "Повышение эффективности муниципального управления муниципального образования Казахское сельское поселение"</t>
  </si>
  <si>
    <t>Расходы на выплаты по оплате труда председателя муниципального образования Казахское сельское поселение</t>
  </si>
  <si>
    <t>Материально-техническое обеспечение Администрации МО "Казахское сельское поселение" в рамках муниципальной программы  "Комплексное развитие территории МО "Казахское сельское поселение""</t>
  </si>
  <si>
    <t>Расходы на выплаты по оплате труда работников Администрации МО «Казахское сельское поселение»</t>
  </si>
  <si>
    <t>Расходы на обеспечение функций Администрации МО «Казахское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</si>
  <si>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"Казахское сельское поселение" "Управление муниципальными финансами и имуществом"</t>
  </si>
  <si>
    <t>Развитие социально-культурной сферы в рамках муниципальной программы муниципального образования "Казахское сельское поселение" "Комплексное развитие территории сельского поселения"</t>
  </si>
  <si>
    <t>Развитие социально-культурной сферы в рамках муниципальной программы муниципального образования Казахского сельского поселения "Комплексное развитие территории сельского поселения"</t>
  </si>
  <si>
    <t>01 3 0000</t>
  </si>
  <si>
    <t>Уплата прочих налогов, сборов и иных платежей</t>
  </si>
  <si>
    <t xml:space="preserve">01 3 21 00000 </t>
  </si>
  <si>
    <t>01 3 21 00110</t>
  </si>
  <si>
    <t>01 3 21 00190</t>
  </si>
  <si>
    <t>Ведомственная структура расходов бюджета муниципального образования Казахское сельское поселение на 2018-2019 года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</si>
  <si>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"Казахское сельское поселение" на 2017 год</t>
  </si>
  <si>
    <t>Приложение 13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               №    «О  бюджете
муниципального образования Казахское сельское поселение
на 2017 год и на плановый период 2018 и 2019 годов»</t>
  </si>
  <si>
    <t>Объем поступлений доходов в бюджет муниципального образования                                                                                                     Казахское сельское поселение в 2017 году</t>
  </si>
  <si>
    <t>Объем поступлений доходов в бюджет муниципального образования                                                                                                      Казахское сельское поселение в 2018-2019 годах</t>
  </si>
  <si>
    <t>Распределение бюджетных ассигнований по разделам, подразделам                                                               классификации расходов   бюджета муниципального образования                                                                                    Казахское сельское поселение   на 2017 год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</si>
  <si>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Казахское сельское поселение на 2017 год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</si>
  <si>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Казахское сельское поселение  на 2017 год</t>
  </si>
  <si>
    <t>Перечень главных администраторов доходов бюджета муниципального                                                 образования Казахское сельское поселение</t>
  </si>
  <si>
    <t>Перечень главных администраторов источников финансирования дефицита                                            бюджета муниципального образования Казахское сельское поселение</t>
  </si>
  <si>
    <t>Объем поступлений доходов в бюджет муниципального образования Казахское сельское поселение в 2018-2019 годах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</si>
  <si>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"Казахское сельское поселение" на 2018-2019 года</t>
  </si>
  <si>
    <t>Нормативы распределения доходов на 2017 год и на плановый период 2018 и 2019 года</t>
  </si>
  <si>
    <t>Распределение бюджетных ассигнований по разделам, подразделам                                                                 классификации расходов бюджета муниципального образования                                                                                        Казахское сельское поселение на 2018-2019 года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</si>
  <si>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Казахское сельское поселение  на 2018 и на 2019 года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</si>
  <si>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Казахское сельское поселение на 2018-2019 года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</si>
  <si>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14.12.2016г. №12-1 «О  бюджете
муниципального образования Казахское сельское поселение
на 2017 год и на плановый период 2018 и 2019 годов»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</si>
  <si>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14.12.2016г. №12-1   «О  бюджете
муниципального образования Казахское сельское поселение
на 2017 год и на плановый период 2018 и 2019 годов»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</si>
  <si>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14.12.2016г.            №12-1 «О  бюджете
муниципального образования Казахское сельское поселение
на 2017 год и на плановый период 2018 и 2019 годов»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</si>
  <si>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14.12.2016г. № 12-1   «О  бюджете
муниципального образования Казахское сельское поселение
на 2017 год и на плановый период 2018 и 2019 годов»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</si>
  <si>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14.12.2016г. № 12-1 «О  бюджете
муниципального образования Казахское сельское поселение
на 2017 год и на плановый период 2018 и 2019 годов»</t>
  </si>
  <si>
    <t>Приложение 6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Казахское сельское поселение от 14.12.2016г. № 12-1 «О  бюджете
муниципального образования Казахское сельское поселение
на 2017 год и на плановый период 2018 и 2019 годов»</t>
  </si>
  <si>
    <t>Приложение 7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14.12.2016г. № 12-1   «О  бюджете
муниципального образования Казахское сельское поселение
на 2017 год и на плановый период 2018 и 2019 годов»</t>
  </si>
  <si>
    <t>Приложение 8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      от 14.12.2016г. № 12-1   «О  бюджете
муниципального образования Казахское сельское поселение
на 2017 год и на плановый период 2018 и 2019 годов»</t>
  </si>
  <si>
    <t>Приложение 9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14.12.2016г. № 12-1    «О  бюджете
муниципального образования Казахское сельское поселение
на 2017 год и на плановый период 2018 и 2019 годов»</t>
  </si>
  <si>
    <t>Приложение 10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               14.12.2016г. № 12-1 «О  бюджете
муниципального образования Казахское сельское поселение
на 2017 год и на плановый период 2018 и 2019 годов»</t>
  </si>
  <si>
    <t>Приложение 11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14.12.2016г.№ 12-1 «О  бюджете
муниципального образования Казахское сельское поселение
на 2017 год и на плановый период 2018 и 2019 годов»</t>
  </si>
  <si>
    <t>Приложение 12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14.12.2016г.        № 12-1  «О  бюджете
муниципального образования Казахское сельское поселение
на 2017 год и на плановый период 2018 и 2019 годов»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</si>
</sst>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_-* #,##0.0_р_._-;\-* #,##0.0_р_._-;_-* &quot;-&quot;??_р_._-;_-@_-"/>
    <numFmt numFmtId="167" formatCode="0.000"/>
    <numFmt numFmtId="168" formatCode="_-* #,##0\ _₽_-;\-* #,##0\ _₽_-;_-* &quot;-&quot;??\ _₽_-;_-@_-"/>
  </numFmts>
  <fonts count="4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i/>
      <sz val="10"/>
      <color rgb="FFFF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20" fillId="0" borderId="0">
      <alignment vertical="top"/>
    </xf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312">
    <xf numFmtId="0" fontId="0" fillId="0" borderId="0" xfId="0"/>
    <xf numFmtId="0" fontId="0" fillId="0" borderId="0" xfId="0" applyAlignment="1"/>
    <xf numFmtId="0" fontId="7" fillId="0" borderId="0" xfId="0" applyFont="1" applyFill="1"/>
    <xf numFmtId="0" fontId="10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horizontal="right" vertical="justify"/>
    </xf>
    <xf numFmtId="0" fontId="3" fillId="0" borderId="0" xfId="0" applyFont="1" applyAlignment="1">
      <alignment horizontal="left" vertical="justify"/>
    </xf>
    <xf numFmtId="0" fontId="10" fillId="0" borderId="0" xfId="0" applyFont="1" applyFill="1" applyBorder="1" applyAlignment="1">
      <alignment horizontal="left" vertical="justify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49" fontId="15" fillId="0" borderId="0" xfId="0" applyNumberFormat="1" applyFont="1" applyAlignment="1">
      <alignment horizontal="center" vertical="top" wrapText="1"/>
    </xf>
    <xf numFmtId="0" fontId="17" fillId="0" borderId="0" xfId="0" applyFont="1"/>
    <xf numFmtId="0" fontId="18" fillId="0" borderId="0" xfId="0" applyFont="1"/>
    <xf numFmtId="0" fontId="5" fillId="0" borderId="0" xfId="0" applyFont="1"/>
    <xf numFmtId="0" fontId="18" fillId="0" borderId="0" xfId="0" applyFont="1" applyFill="1"/>
    <xf numFmtId="0" fontId="5" fillId="0" borderId="0" xfId="0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0" xfId="0" applyFont="1"/>
    <xf numFmtId="0" fontId="0" fillId="0" borderId="1" xfId="0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/>
    <xf numFmtId="0" fontId="8" fillId="0" borderId="0" xfId="0" applyFont="1"/>
    <xf numFmtId="0" fontId="24" fillId="0" borderId="0" xfId="0" applyFont="1"/>
    <xf numFmtId="0" fontId="25" fillId="0" borderId="0" xfId="0" applyFont="1"/>
    <xf numFmtId="0" fontId="22" fillId="0" borderId="0" xfId="0" applyFont="1" applyAlignment="1"/>
    <xf numFmtId="0" fontId="22" fillId="0" borderId="0" xfId="0" applyFont="1" applyAlignment="1">
      <alignment horizontal="right" vertical="justify"/>
    </xf>
    <xf numFmtId="0" fontId="22" fillId="0" borderId="0" xfId="0" applyFont="1" applyAlignment="1">
      <alignment horizontal="left" vertical="justify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2" fontId="22" fillId="0" borderId="0" xfId="0" applyNumberFormat="1" applyFont="1"/>
    <xf numFmtId="167" fontId="7" fillId="0" borderId="0" xfId="0" applyNumberFormat="1" applyFont="1"/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2" fillId="0" borderId="0" xfId="0" applyFont="1"/>
    <xf numFmtId="0" fontId="12" fillId="0" borderId="1" xfId="0" applyFont="1" applyBorder="1"/>
    <xf numFmtId="0" fontId="30" fillId="0" borderId="1" xfId="0" applyFont="1" applyBorder="1"/>
    <xf numFmtId="0" fontId="30" fillId="0" borderId="0" xfId="0" applyFont="1"/>
    <xf numFmtId="0" fontId="31" fillId="0" borderId="0" xfId="0" applyFont="1"/>
    <xf numFmtId="0" fontId="31" fillId="0" borderId="1" xfId="0" applyFont="1" applyBorder="1"/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Border="1"/>
    <xf numFmtId="1" fontId="7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/>
    </xf>
    <xf numFmtId="0" fontId="16" fillId="0" borderId="0" xfId="0" applyFont="1" applyAlignment="1">
      <alignment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vertical="top" wrapText="1"/>
    </xf>
    <xf numFmtId="0" fontId="10" fillId="0" borderId="0" xfId="0" applyFont="1" applyAlignment="1">
      <alignment horizontal="right" wrapText="1"/>
    </xf>
    <xf numFmtId="0" fontId="34" fillId="0" borderId="0" xfId="0" applyFont="1"/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35" fillId="0" borderId="0" xfId="0" applyFont="1" applyAlignment="1">
      <alignment wrapText="1"/>
    </xf>
    <xf numFmtId="0" fontId="32" fillId="0" borderId="1" xfId="0" applyFont="1" applyBorder="1" applyAlignment="1">
      <alignment vertical="top" wrapText="1"/>
    </xf>
    <xf numFmtId="0" fontId="32" fillId="0" borderId="0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2" fillId="0" borderId="0" xfId="0" applyFont="1" applyAlignment="1">
      <alignment vertical="top" wrapText="1"/>
    </xf>
    <xf numFmtId="0" fontId="32" fillId="0" borderId="5" xfId="0" applyFont="1" applyBorder="1" applyAlignment="1">
      <alignment vertical="top" wrapText="1"/>
    </xf>
    <xf numFmtId="0" fontId="35" fillId="0" borderId="0" xfId="0" applyFont="1" applyAlignment="1"/>
    <xf numFmtId="0" fontId="32" fillId="0" borderId="0" xfId="0" applyFont="1" applyBorder="1" applyAlignment="1">
      <alignment vertical="top" wrapText="1"/>
    </xf>
    <xf numFmtId="0" fontId="32" fillId="0" borderId="0" xfId="0" applyFont="1" applyAlignment="1"/>
    <xf numFmtId="0" fontId="32" fillId="0" borderId="0" xfId="0" applyFont="1" applyFill="1" applyAlignment="1">
      <alignment vertical="top" wrapText="1"/>
    </xf>
    <xf numFmtId="0" fontId="35" fillId="0" borderId="0" xfId="0" applyFont="1" applyFill="1" applyAlignment="1"/>
    <xf numFmtId="0" fontId="32" fillId="0" borderId="1" xfId="0" applyFont="1" applyFill="1" applyBorder="1" applyAlignment="1">
      <alignment vertical="top" wrapText="1"/>
    </xf>
    <xf numFmtId="0" fontId="4" fillId="0" borderId="11" xfId="0" applyFont="1" applyBorder="1" applyAlignment="1">
      <alignment horizontal="right" vertical="center" wrapText="1"/>
    </xf>
    <xf numFmtId="4" fontId="12" fillId="0" borderId="1" xfId="8" applyNumberFormat="1" applyFont="1" applyFill="1" applyBorder="1" applyAlignment="1">
      <alignment horizontal="center" wrapText="1"/>
    </xf>
    <xf numFmtId="43" fontId="10" fillId="0" borderId="0" xfId="0" applyNumberFormat="1" applyFont="1" applyAlignment="1">
      <alignment horizontal="right" wrapText="1"/>
    </xf>
    <xf numFmtId="43" fontId="12" fillId="0" borderId="0" xfId="0" applyNumberFormat="1" applyFont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0" fontId="33" fillId="0" borderId="11" xfId="0" applyFont="1" applyFill="1" applyBorder="1" applyAlignment="1"/>
    <xf numFmtId="43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43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 shrinkToFit="1"/>
    </xf>
    <xf numFmtId="165" fontId="10" fillId="5" borderId="1" xfId="0" applyNumberFormat="1" applyFont="1" applyFill="1" applyBorder="1" applyAlignment="1">
      <alignment horizontal="center" vertical="top" wrapText="1"/>
    </xf>
    <xf numFmtId="0" fontId="33" fillId="3" borderId="1" xfId="0" applyFont="1" applyFill="1" applyBorder="1" applyAlignment="1">
      <alignment vertical="top" wrapText="1"/>
    </xf>
    <xf numFmtId="49" fontId="33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top" wrapText="1"/>
    </xf>
    <xf numFmtId="49" fontId="10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5" fillId="0" borderId="1" xfId="9" applyFont="1" applyFill="1" applyBorder="1" applyAlignment="1">
      <alignment horizontal="justify" vertical="justify" wrapText="1"/>
    </xf>
    <xf numFmtId="49" fontId="15" fillId="0" borderId="1" xfId="9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justify" vertical="center"/>
    </xf>
    <xf numFmtId="166" fontId="10" fillId="0" borderId="1" xfId="0" applyNumberFormat="1" applyFont="1" applyFill="1" applyBorder="1" applyAlignment="1">
      <alignment horizontal="center" vertical="top" wrapText="1"/>
    </xf>
    <xf numFmtId="166" fontId="15" fillId="0" borderId="0" xfId="0" applyNumberFormat="1" applyFont="1"/>
    <xf numFmtId="43" fontId="15" fillId="0" borderId="0" xfId="0" applyNumberFormat="1" applyFont="1" applyAlignment="1">
      <alignment horizontal="center" vertical="top" wrapText="1"/>
    </xf>
    <xf numFmtId="43" fontId="15" fillId="0" borderId="0" xfId="0" applyNumberFormat="1" applyFont="1"/>
    <xf numFmtId="43" fontId="33" fillId="0" borderId="0" xfId="0" applyNumberFormat="1" applyFont="1" applyAlignment="1">
      <alignment horizontal="center" vertical="top" wrapText="1"/>
    </xf>
    <xf numFmtId="43" fontId="33" fillId="0" borderId="0" xfId="0" applyNumberFormat="1" applyFont="1"/>
    <xf numFmtId="0" fontId="10" fillId="0" borderId="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justify"/>
    </xf>
    <xf numFmtId="0" fontId="16" fillId="0" borderId="0" xfId="0" applyFont="1" applyAlignment="1">
      <alignment vertical="top" wrapText="1"/>
    </xf>
    <xf numFmtId="0" fontId="4" fillId="0" borderId="1" xfId="0" applyFont="1" applyBorder="1"/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4" fontId="10" fillId="0" borderId="1" xfId="8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right"/>
    </xf>
    <xf numFmtId="168" fontId="10" fillId="0" borderId="1" xfId="1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43" fontId="4" fillId="0" borderId="0" xfId="11" applyNumberFormat="1" applyFont="1" applyAlignment="1">
      <alignment horizontal="right"/>
    </xf>
    <xf numFmtId="0" fontId="4" fillId="4" borderId="0" xfId="0" applyFont="1" applyFill="1"/>
    <xf numFmtId="0" fontId="5" fillId="0" borderId="0" xfId="0" applyFont="1" applyFill="1"/>
    <xf numFmtId="0" fontId="4" fillId="0" borderId="0" xfId="0" applyFont="1" applyFill="1"/>
    <xf numFmtId="0" fontId="4" fillId="0" borderId="1" xfId="0" applyFont="1" applyBorder="1" applyAlignment="1">
      <alignment horizontal="justify"/>
    </xf>
    <xf numFmtId="43" fontId="4" fillId="0" borderId="1" xfId="11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3" fontId="4" fillId="0" borderId="0" xfId="11" applyNumberFormat="1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43" fontId="38" fillId="0" borderId="0" xfId="1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3" fontId="5" fillId="0" borderId="0" xfId="11" applyNumberFormat="1" applyFont="1" applyBorder="1" applyAlignment="1">
      <alignment horizontal="center" wrapText="1"/>
    </xf>
    <xf numFmtId="0" fontId="4" fillId="0" borderId="0" xfId="0" applyFont="1" applyBorder="1"/>
    <xf numFmtId="43" fontId="4" fillId="0" borderId="0" xfId="11" applyNumberFormat="1" applyFont="1" applyBorder="1" applyAlignment="1">
      <alignment horizontal="center"/>
    </xf>
    <xf numFmtId="43" fontId="4" fillId="0" borderId="0" xfId="11" applyNumberFormat="1" applyFont="1" applyAlignment="1">
      <alignment horizontal="center"/>
    </xf>
    <xf numFmtId="43" fontId="4" fillId="0" borderId="0" xfId="11" applyNumberFormat="1" applyFont="1"/>
    <xf numFmtId="0" fontId="16" fillId="0" borderId="0" xfId="0" applyFont="1" applyFill="1" applyAlignment="1">
      <alignment vertical="top" wrapText="1"/>
    </xf>
    <xf numFmtId="0" fontId="10" fillId="0" borderId="1" xfId="0" applyFont="1" applyBorder="1" applyAlignment="1">
      <alignment horizontal="right"/>
    </xf>
    <xf numFmtId="49" fontId="10" fillId="0" borderId="1" xfId="11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3" fontId="12" fillId="0" borderId="6" xfId="11" applyNumberFormat="1" applyFont="1" applyBorder="1" applyAlignment="1">
      <alignment horizontal="center"/>
    </xf>
    <xf numFmtId="49" fontId="12" fillId="0" borderId="1" xfId="0" applyNumberFormat="1" applyFont="1" applyBorder="1"/>
    <xf numFmtId="166" fontId="12" fillId="0" borderId="1" xfId="11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justify"/>
    </xf>
    <xf numFmtId="49" fontId="12" fillId="4" borderId="1" xfId="0" applyNumberFormat="1" applyFont="1" applyFill="1" applyBorder="1" applyAlignment="1">
      <alignment wrapText="1"/>
    </xf>
    <xf numFmtId="49" fontId="10" fillId="4" borderId="1" xfId="0" applyNumberFormat="1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horizontal="justify"/>
    </xf>
    <xf numFmtId="49" fontId="12" fillId="0" borderId="1" xfId="0" applyNumberFormat="1" applyFont="1" applyFill="1" applyBorder="1" applyAlignment="1">
      <alignment horizontal="justify"/>
    </xf>
    <xf numFmtId="49" fontId="12" fillId="0" borderId="1" xfId="0" applyNumberFormat="1" applyFont="1" applyFill="1" applyBorder="1" applyAlignment="1">
      <alignment horizontal="center" wrapText="1"/>
    </xf>
    <xf numFmtId="166" fontId="10" fillId="0" borderId="1" xfId="11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3" fontId="10" fillId="0" borderId="6" xfId="11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0" fontId="0" fillId="0" borderId="0" xfId="0"/>
    <xf numFmtId="49" fontId="12" fillId="0" borderId="1" xfId="0" applyNumberFormat="1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top" wrapText="1"/>
    </xf>
    <xf numFmtId="43" fontId="12" fillId="0" borderId="1" xfId="0" applyNumberFormat="1" applyFont="1" applyFill="1" applyBorder="1" applyAlignment="1">
      <alignment horizontal="center" vertical="top" wrapText="1"/>
    </xf>
    <xf numFmtId="43" fontId="10" fillId="0" borderId="1" xfId="0" applyNumberFormat="1" applyFont="1" applyBorder="1"/>
    <xf numFmtId="43" fontId="10" fillId="0" borderId="1" xfId="0" applyNumberFormat="1" applyFont="1" applyBorder="1" applyAlignment="1">
      <alignment horizontal="center" vertical="center"/>
    </xf>
    <xf numFmtId="43" fontId="10" fillId="3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2" fillId="2" borderId="1" xfId="0" applyFont="1" applyFill="1" applyBorder="1" applyAlignment="1">
      <alignment horizontal="left" vertical="center" wrapText="1" shrinkToFit="1"/>
    </xf>
    <xf numFmtId="49" fontId="33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 vertical="top" wrapText="1"/>
    </xf>
    <xf numFmtId="43" fontId="12" fillId="0" borderId="1" xfId="0" applyNumberFormat="1" applyFont="1" applyFill="1" applyBorder="1" applyAlignment="1">
      <alignment horizontal="right" vertical="top" wrapText="1"/>
    </xf>
    <xf numFmtId="43" fontId="12" fillId="3" borderId="1" xfId="0" applyNumberFormat="1" applyFont="1" applyFill="1" applyBorder="1" applyAlignment="1">
      <alignment horizontal="right" vertical="top" wrapText="1"/>
    </xf>
    <xf numFmtId="165" fontId="10" fillId="0" borderId="1" xfId="0" applyNumberFormat="1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horizontal="justify" vertical="center" wrapText="1"/>
    </xf>
    <xf numFmtId="165" fontId="12" fillId="5" borderId="1" xfId="0" applyNumberFormat="1" applyFont="1" applyFill="1" applyBorder="1" applyAlignment="1">
      <alignment horizontal="center" vertical="top" wrapText="1"/>
    </xf>
    <xf numFmtId="43" fontId="12" fillId="3" borderId="1" xfId="0" applyNumberFormat="1" applyFont="1" applyFill="1" applyBorder="1" applyAlignment="1">
      <alignment horizontal="center" vertical="top" wrapText="1"/>
    </xf>
    <xf numFmtId="0" fontId="17" fillId="0" borderId="1" xfId="0" applyFont="1" applyBorder="1"/>
    <xf numFmtId="0" fontId="0" fillId="0" borderId="0" xfId="0"/>
    <xf numFmtId="0" fontId="16" fillId="0" borderId="0" xfId="0" applyFont="1" applyAlignment="1">
      <alignment horizontal="right" vertical="top" wrapText="1"/>
    </xf>
    <xf numFmtId="0" fontId="16" fillId="0" borderId="11" xfId="0" applyFont="1" applyBorder="1" applyAlignment="1">
      <alignment horizontal="right" vertical="top" wrapText="1"/>
    </xf>
    <xf numFmtId="2" fontId="10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2" fillId="0" borderId="0" xfId="0" applyFont="1" applyFill="1" applyAlignment="1">
      <alignment horizontal="justify" vertical="top" wrapText="1"/>
    </xf>
    <xf numFmtId="0" fontId="10" fillId="0" borderId="1" xfId="0" applyFont="1" applyFill="1" applyBorder="1" applyAlignment="1">
      <alignment vertical="justify" wrapText="1"/>
    </xf>
    <xf numFmtId="0" fontId="10" fillId="0" borderId="1" xfId="0" applyFont="1" applyFill="1" applyBorder="1" applyAlignment="1">
      <alignment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2" fontId="4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 wrapText="1"/>
    </xf>
    <xf numFmtId="0" fontId="8" fillId="0" borderId="0" xfId="0" applyFont="1" applyAlignment="1">
      <alignment horizontal="center" vertical="top" wrapText="1"/>
    </xf>
    <xf numFmtId="0" fontId="0" fillId="0" borderId="0" xfId="0"/>
    <xf numFmtId="0" fontId="38" fillId="0" borderId="1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4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14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32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  <xf numFmtId="0" fontId="16" fillId="0" borderId="1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center" vertical="top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7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1" xfId="0" applyFont="1" applyBorder="1" applyAlignment="1"/>
    <xf numFmtId="0" fontId="8" fillId="0" borderId="0" xfId="0" applyFont="1" applyBorder="1" applyAlignment="1">
      <alignment horizontal="center" vertical="center" wrapText="1"/>
    </xf>
    <xf numFmtId="0" fontId="22" fillId="0" borderId="0" xfId="0" applyFont="1" applyAlignment="1"/>
    <xf numFmtId="0" fontId="14" fillId="0" borderId="0" xfId="0" applyFont="1" applyFill="1" applyAlignment="1">
      <alignment horizontal="left" wrapText="1"/>
    </xf>
    <xf numFmtId="0" fontId="14" fillId="0" borderId="10" xfId="0" applyFont="1" applyFill="1" applyBorder="1" applyAlignment="1">
      <alignment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23" fillId="0" borderId="0" xfId="0" applyFont="1" applyAlignment="1">
      <alignment wrapText="1"/>
    </xf>
    <xf numFmtId="0" fontId="26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0" fontId="23" fillId="0" borderId="7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2" fontId="10" fillId="0" borderId="1" xfId="6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 wrapText="1"/>
    </xf>
    <xf numFmtId="0" fontId="8" fillId="0" borderId="0" xfId="0" applyFont="1" applyFill="1" applyAlignment="1">
      <alignment horizontal="center" vertical="top" wrapText="1"/>
    </xf>
    <xf numFmtId="0" fontId="22" fillId="0" borderId="0" xfId="0" applyFont="1" applyFill="1" applyAlignment="1"/>
    <xf numFmtId="0" fontId="10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/>
    </xf>
  </cellXfs>
  <cellStyles count="12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Обычный 6" xfId="9"/>
    <cellStyle name="Тысячи [0]_перечис.11" xfId="1"/>
    <cellStyle name="Тысячи_перечис.11" xfId="2"/>
    <cellStyle name="Финансовый" xfId="10" builtinId="3"/>
    <cellStyle name="Финансовый 2" xfId="7"/>
    <cellStyle name="Финансовый 3" xfId="8"/>
    <cellStyle name="Финансовый 4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59"/>
  <sheetViews>
    <sheetView workbookViewId="0">
      <selection activeCell="C6" sqref="C6"/>
    </sheetView>
  </sheetViews>
  <sheetFormatPr defaultRowHeight="12.75"/>
  <cols>
    <col min="1" max="1" width="18" style="8" customWidth="1"/>
    <col min="2" max="2" width="20" style="8" customWidth="1"/>
    <col min="3" max="3" width="98.140625" style="9" customWidth="1"/>
    <col min="4" max="255" width="9.140625" style="8"/>
    <col min="256" max="256" width="13.7109375" style="8" customWidth="1"/>
    <col min="257" max="257" width="18.140625" style="8" customWidth="1"/>
    <col min="258" max="258" width="32.140625" style="8" customWidth="1"/>
    <col min="259" max="259" width="26" style="8" customWidth="1"/>
    <col min="260" max="511" width="9.140625" style="8"/>
    <col min="512" max="512" width="13.7109375" style="8" customWidth="1"/>
    <col min="513" max="513" width="18.140625" style="8" customWidth="1"/>
    <col min="514" max="514" width="32.140625" style="8" customWidth="1"/>
    <col min="515" max="515" width="26" style="8" customWidth="1"/>
    <col min="516" max="767" width="9.140625" style="8"/>
    <col min="768" max="768" width="13.7109375" style="8" customWidth="1"/>
    <col min="769" max="769" width="18.140625" style="8" customWidth="1"/>
    <col min="770" max="770" width="32.140625" style="8" customWidth="1"/>
    <col min="771" max="771" width="26" style="8" customWidth="1"/>
    <col min="772" max="1023" width="9.140625" style="8"/>
    <col min="1024" max="1024" width="13.7109375" style="8" customWidth="1"/>
    <col min="1025" max="1025" width="18.140625" style="8" customWidth="1"/>
    <col min="1026" max="1026" width="32.140625" style="8" customWidth="1"/>
    <col min="1027" max="1027" width="26" style="8" customWidth="1"/>
    <col min="1028" max="1279" width="9.140625" style="8"/>
    <col min="1280" max="1280" width="13.7109375" style="8" customWidth="1"/>
    <col min="1281" max="1281" width="18.140625" style="8" customWidth="1"/>
    <col min="1282" max="1282" width="32.140625" style="8" customWidth="1"/>
    <col min="1283" max="1283" width="26" style="8" customWidth="1"/>
    <col min="1284" max="1535" width="9.140625" style="8"/>
    <col min="1536" max="1536" width="13.7109375" style="8" customWidth="1"/>
    <col min="1537" max="1537" width="18.140625" style="8" customWidth="1"/>
    <col min="1538" max="1538" width="32.140625" style="8" customWidth="1"/>
    <col min="1539" max="1539" width="26" style="8" customWidth="1"/>
    <col min="1540" max="1791" width="9.140625" style="8"/>
    <col min="1792" max="1792" width="13.7109375" style="8" customWidth="1"/>
    <col min="1793" max="1793" width="18.140625" style="8" customWidth="1"/>
    <col min="1794" max="1794" width="32.140625" style="8" customWidth="1"/>
    <col min="1795" max="1795" width="26" style="8" customWidth="1"/>
    <col min="1796" max="2047" width="9.140625" style="8"/>
    <col min="2048" max="2048" width="13.7109375" style="8" customWidth="1"/>
    <col min="2049" max="2049" width="18.140625" style="8" customWidth="1"/>
    <col min="2050" max="2050" width="32.140625" style="8" customWidth="1"/>
    <col min="2051" max="2051" width="26" style="8" customWidth="1"/>
    <col min="2052" max="2303" width="9.140625" style="8"/>
    <col min="2304" max="2304" width="13.7109375" style="8" customWidth="1"/>
    <col min="2305" max="2305" width="18.140625" style="8" customWidth="1"/>
    <col min="2306" max="2306" width="32.140625" style="8" customWidth="1"/>
    <col min="2307" max="2307" width="26" style="8" customWidth="1"/>
    <col min="2308" max="2559" width="9.140625" style="8"/>
    <col min="2560" max="2560" width="13.7109375" style="8" customWidth="1"/>
    <col min="2561" max="2561" width="18.140625" style="8" customWidth="1"/>
    <col min="2562" max="2562" width="32.140625" style="8" customWidth="1"/>
    <col min="2563" max="2563" width="26" style="8" customWidth="1"/>
    <col min="2564" max="2815" width="9.140625" style="8"/>
    <col min="2816" max="2816" width="13.7109375" style="8" customWidth="1"/>
    <col min="2817" max="2817" width="18.140625" style="8" customWidth="1"/>
    <col min="2818" max="2818" width="32.140625" style="8" customWidth="1"/>
    <col min="2819" max="2819" width="26" style="8" customWidth="1"/>
    <col min="2820" max="3071" width="9.140625" style="8"/>
    <col min="3072" max="3072" width="13.7109375" style="8" customWidth="1"/>
    <col min="3073" max="3073" width="18.140625" style="8" customWidth="1"/>
    <col min="3074" max="3074" width="32.140625" style="8" customWidth="1"/>
    <col min="3075" max="3075" width="26" style="8" customWidth="1"/>
    <col min="3076" max="3327" width="9.140625" style="8"/>
    <col min="3328" max="3328" width="13.7109375" style="8" customWidth="1"/>
    <col min="3329" max="3329" width="18.140625" style="8" customWidth="1"/>
    <col min="3330" max="3330" width="32.140625" style="8" customWidth="1"/>
    <col min="3331" max="3331" width="26" style="8" customWidth="1"/>
    <col min="3332" max="3583" width="9.140625" style="8"/>
    <col min="3584" max="3584" width="13.7109375" style="8" customWidth="1"/>
    <col min="3585" max="3585" width="18.140625" style="8" customWidth="1"/>
    <col min="3586" max="3586" width="32.140625" style="8" customWidth="1"/>
    <col min="3587" max="3587" width="26" style="8" customWidth="1"/>
    <col min="3588" max="3839" width="9.140625" style="8"/>
    <col min="3840" max="3840" width="13.7109375" style="8" customWidth="1"/>
    <col min="3841" max="3841" width="18.140625" style="8" customWidth="1"/>
    <col min="3842" max="3842" width="32.140625" style="8" customWidth="1"/>
    <col min="3843" max="3843" width="26" style="8" customWidth="1"/>
    <col min="3844" max="4095" width="9.140625" style="8"/>
    <col min="4096" max="4096" width="13.7109375" style="8" customWidth="1"/>
    <col min="4097" max="4097" width="18.140625" style="8" customWidth="1"/>
    <col min="4098" max="4098" width="32.140625" style="8" customWidth="1"/>
    <col min="4099" max="4099" width="26" style="8" customWidth="1"/>
    <col min="4100" max="4351" width="9.140625" style="8"/>
    <col min="4352" max="4352" width="13.7109375" style="8" customWidth="1"/>
    <col min="4353" max="4353" width="18.140625" style="8" customWidth="1"/>
    <col min="4354" max="4354" width="32.140625" style="8" customWidth="1"/>
    <col min="4355" max="4355" width="26" style="8" customWidth="1"/>
    <col min="4356" max="4607" width="9.140625" style="8"/>
    <col min="4608" max="4608" width="13.7109375" style="8" customWidth="1"/>
    <col min="4609" max="4609" width="18.140625" style="8" customWidth="1"/>
    <col min="4610" max="4610" width="32.140625" style="8" customWidth="1"/>
    <col min="4611" max="4611" width="26" style="8" customWidth="1"/>
    <col min="4612" max="4863" width="9.140625" style="8"/>
    <col min="4864" max="4864" width="13.7109375" style="8" customWidth="1"/>
    <col min="4865" max="4865" width="18.140625" style="8" customWidth="1"/>
    <col min="4866" max="4866" width="32.140625" style="8" customWidth="1"/>
    <col min="4867" max="4867" width="26" style="8" customWidth="1"/>
    <col min="4868" max="5119" width="9.140625" style="8"/>
    <col min="5120" max="5120" width="13.7109375" style="8" customWidth="1"/>
    <col min="5121" max="5121" width="18.140625" style="8" customWidth="1"/>
    <col min="5122" max="5122" width="32.140625" style="8" customWidth="1"/>
    <col min="5123" max="5123" width="26" style="8" customWidth="1"/>
    <col min="5124" max="5375" width="9.140625" style="8"/>
    <col min="5376" max="5376" width="13.7109375" style="8" customWidth="1"/>
    <col min="5377" max="5377" width="18.140625" style="8" customWidth="1"/>
    <col min="5378" max="5378" width="32.140625" style="8" customWidth="1"/>
    <col min="5379" max="5379" width="26" style="8" customWidth="1"/>
    <col min="5380" max="5631" width="9.140625" style="8"/>
    <col min="5632" max="5632" width="13.7109375" style="8" customWidth="1"/>
    <col min="5633" max="5633" width="18.140625" style="8" customWidth="1"/>
    <col min="5634" max="5634" width="32.140625" style="8" customWidth="1"/>
    <col min="5635" max="5635" width="26" style="8" customWidth="1"/>
    <col min="5636" max="5887" width="9.140625" style="8"/>
    <col min="5888" max="5888" width="13.7109375" style="8" customWidth="1"/>
    <col min="5889" max="5889" width="18.140625" style="8" customWidth="1"/>
    <col min="5890" max="5890" width="32.140625" style="8" customWidth="1"/>
    <col min="5891" max="5891" width="26" style="8" customWidth="1"/>
    <col min="5892" max="6143" width="9.140625" style="8"/>
    <col min="6144" max="6144" width="13.7109375" style="8" customWidth="1"/>
    <col min="6145" max="6145" width="18.140625" style="8" customWidth="1"/>
    <col min="6146" max="6146" width="32.140625" style="8" customWidth="1"/>
    <col min="6147" max="6147" width="26" style="8" customWidth="1"/>
    <col min="6148" max="6399" width="9.140625" style="8"/>
    <col min="6400" max="6400" width="13.7109375" style="8" customWidth="1"/>
    <col min="6401" max="6401" width="18.140625" style="8" customWidth="1"/>
    <col min="6402" max="6402" width="32.140625" style="8" customWidth="1"/>
    <col min="6403" max="6403" width="26" style="8" customWidth="1"/>
    <col min="6404" max="6655" width="9.140625" style="8"/>
    <col min="6656" max="6656" width="13.7109375" style="8" customWidth="1"/>
    <col min="6657" max="6657" width="18.140625" style="8" customWidth="1"/>
    <col min="6658" max="6658" width="32.140625" style="8" customWidth="1"/>
    <col min="6659" max="6659" width="26" style="8" customWidth="1"/>
    <col min="6660" max="6911" width="9.140625" style="8"/>
    <col min="6912" max="6912" width="13.7109375" style="8" customWidth="1"/>
    <col min="6913" max="6913" width="18.140625" style="8" customWidth="1"/>
    <col min="6914" max="6914" width="32.140625" style="8" customWidth="1"/>
    <col min="6915" max="6915" width="26" style="8" customWidth="1"/>
    <col min="6916" max="7167" width="9.140625" style="8"/>
    <col min="7168" max="7168" width="13.7109375" style="8" customWidth="1"/>
    <col min="7169" max="7169" width="18.140625" style="8" customWidth="1"/>
    <col min="7170" max="7170" width="32.140625" style="8" customWidth="1"/>
    <col min="7171" max="7171" width="26" style="8" customWidth="1"/>
    <col min="7172" max="7423" width="9.140625" style="8"/>
    <col min="7424" max="7424" width="13.7109375" style="8" customWidth="1"/>
    <col min="7425" max="7425" width="18.140625" style="8" customWidth="1"/>
    <col min="7426" max="7426" width="32.140625" style="8" customWidth="1"/>
    <col min="7427" max="7427" width="26" style="8" customWidth="1"/>
    <col min="7428" max="7679" width="9.140625" style="8"/>
    <col min="7680" max="7680" width="13.7109375" style="8" customWidth="1"/>
    <col min="7681" max="7681" width="18.140625" style="8" customWidth="1"/>
    <col min="7682" max="7682" width="32.140625" style="8" customWidth="1"/>
    <col min="7683" max="7683" width="26" style="8" customWidth="1"/>
    <col min="7684" max="7935" width="9.140625" style="8"/>
    <col min="7936" max="7936" width="13.7109375" style="8" customWidth="1"/>
    <col min="7937" max="7937" width="18.140625" style="8" customWidth="1"/>
    <col min="7938" max="7938" width="32.140625" style="8" customWidth="1"/>
    <col min="7939" max="7939" width="26" style="8" customWidth="1"/>
    <col min="7940" max="8191" width="9.140625" style="8"/>
    <col min="8192" max="8192" width="13.7109375" style="8" customWidth="1"/>
    <col min="8193" max="8193" width="18.140625" style="8" customWidth="1"/>
    <col min="8194" max="8194" width="32.140625" style="8" customWidth="1"/>
    <col min="8195" max="8195" width="26" style="8" customWidth="1"/>
    <col min="8196" max="8447" width="9.140625" style="8"/>
    <col min="8448" max="8448" width="13.7109375" style="8" customWidth="1"/>
    <col min="8449" max="8449" width="18.140625" style="8" customWidth="1"/>
    <col min="8450" max="8450" width="32.140625" style="8" customWidth="1"/>
    <col min="8451" max="8451" width="26" style="8" customWidth="1"/>
    <col min="8452" max="8703" width="9.140625" style="8"/>
    <col min="8704" max="8704" width="13.7109375" style="8" customWidth="1"/>
    <col min="8705" max="8705" width="18.140625" style="8" customWidth="1"/>
    <col min="8706" max="8706" width="32.140625" style="8" customWidth="1"/>
    <col min="8707" max="8707" width="26" style="8" customWidth="1"/>
    <col min="8708" max="8959" width="9.140625" style="8"/>
    <col min="8960" max="8960" width="13.7109375" style="8" customWidth="1"/>
    <col min="8961" max="8961" width="18.140625" style="8" customWidth="1"/>
    <col min="8962" max="8962" width="32.140625" style="8" customWidth="1"/>
    <col min="8963" max="8963" width="26" style="8" customWidth="1"/>
    <col min="8964" max="9215" width="9.140625" style="8"/>
    <col min="9216" max="9216" width="13.7109375" style="8" customWidth="1"/>
    <col min="9217" max="9217" width="18.140625" style="8" customWidth="1"/>
    <col min="9218" max="9218" width="32.140625" style="8" customWidth="1"/>
    <col min="9219" max="9219" width="26" style="8" customWidth="1"/>
    <col min="9220" max="9471" width="9.140625" style="8"/>
    <col min="9472" max="9472" width="13.7109375" style="8" customWidth="1"/>
    <col min="9473" max="9473" width="18.140625" style="8" customWidth="1"/>
    <col min="9474" max="9474" width="32.140625" style="8" customWidth="1"/>
    <col min="9475" max="9475" width="26" style="8" customWidth="1"/>
    <col min="9476" max="9727" width="9.140625" style="8"/>
    <col min="9728" max="9728" width="13.7109375" style="8" customWidth="1"/>
    <col min="9729" max="9729" width="18.140625" style="8" customWidth="1"/>
    <col min="9730" max="9730" width="32.140625" style="8" customWidth="1"/>
    <col min="9731" max="9731" width="26" style="8" customWidth="1"/>
    <col min="9732" max="9983" width="9.140625" style="8"/>
    <col min="9984" max="9984" width="13.7109375" style="8" customWidth="1"/>
    <col min="9985" max="9985" width="18.140625" style="8" customWidth="1"/>
    <col min="9986" max="9986" width="32.140625" style="8" customWidth="1"/>
    <col min="9987" max="9987" width="26" style="8" customWidth="1"/>
    <col min="9988" max="10239" width="9.140625" style="8"/>
    <col min="10240" max="10240" width="13.7109375" style="8" customWidth="1"/>
    <col min="10241" max="10241" width="18.140625" style="8" customWidth="1"/>
    <col min="10242" max="10242" width="32.140625" style="8" customWidth="1"/>
    <col min="10243" max="10243" width="26" style="8" customWidth="1"/>
    <col min="10244" max="10495" width="9.140625" style="8"/>
    <col min="10496" max="10496" width="13.7109375" style="8" customWidth="1"/>
    <col min="10497" max="10497" width="18.140625" style="8" customWidth="1"/>
    <col min="10498" max="10498" width="32.140625" style="8" customWidth="1"/>
    <col min="10499" max="10499" width="26" style="8" customWidth="1"/>
    <col min="10500" max="10751" width="9.140625" style="8"/>
    <col min="10752" max="10752" width="13.7109375" style="8" customWidth="1"/>
    <col min="10753" max="10753" width="18.140625" style="8" customWidth="1"/>
    <col min="10754" max="10754" width="32.140625" style="8" customWidth="1"/>
    <col min="10755" max="10755" width="26" style="8" customWidth="1"/>
    <col min="10756" max="11007" width="9.140625" style="8"/>
    <col min="11008" max="11008" width="13.7109375" style="8" customWidth="1"/>
    <col min="11009" max="11009" width="18.140625" style="8" customWidth="1"/>
    <col min="11010" max="11010" width="32.140625" style="8" customWidth="1"/>
    <col min="11011" max="11011" width="26" style="8" customWidth="1"/>
    <col min="11012" max="11263" width="9.140625" style="8"/>
    <col min="11264" max="11264" width="13.7109375" style="8" customWidth="1"/>
    <col min="11265" max="11265" width="18.140625" style="8" customWidth="1"/>
    <col min="11266" max="11266" width="32.140625" style="8" customWidth="1"/>
    <col min="11267" max="11267" width="26" style="8" customWidth="1"/>
    <col min="11268" max="11519" width="9.140625" style="8"/>
    <col min="11520" max="11520" width="13.7109375" style="8" customWidth="1"/>
    <col min="11521" max="11521" width="18.140625" style="8" customWidth="1"/>
    <col min="11522" max="11522" width="32.140625" style="8" customWidth="1"/>
    <col min="11523" max="11523" width="26" style="8" customWidth="1"/>
    <col min="11524" max="11775" width="9.140625" style="8"/>
    <col min="11776" max="11776" width="13.7109375" style="8" customWidth="1"/>
    <col min="11777" max="11777" width="18.140625" style="8" customWidth="1"/>
    <col min="11778" max="11778" width="32.140625" style="8" customWidth="1"/>
    <col min="11779" max="11779" width="26" style="8" customWidth="1"/>
    <col min="11780" max="12031" width="9.140625" style="8"/>
    <col min="12032" max="12032" width="13.7109375" style="8" customWidth="1"/>
    <col min="12033" max="12033" width="18.140625" style="8" customWidth="1"/>
    <col min="12034" max="12034" width="32.140625" style="8" customWidth="1"/>
    <col min="12035" max="12035" width="26" style="8" customWidth="1"/>
    <col min="12036" max="12287" width="9.140625" style="8"/>
    <col min="12288" max="12288" width="13.7109375" style="8" customWidth="1"/>
    <col min="12289" max="12289" width="18.140625" style="8" customWidth="1"/>
    <col min="12290" max="12290" width="32.140625" style="8" customWidth="1"/>
    <col min="12291" max="12291" width="26" style="8" customWidth="1"/>
    <col min="12292" max="12543" width="9.140625" style="8"/>
    <col min="12544" max="12544" width="13.7109375" style="8" customWidth="1"/>
    <col min="12545" max="12545" width="18.140625" style="8" customWidth="1"/>
    <col min="12546" max="12546" width="32.140625" style="8" customWidth="1"/>
    <col min="12547" max="12547" width="26" style="8" customWidth="1"/>
    <col min="12548" max="12799" width="9.140625" style="8"/>
    <col min="12800" max="12800" width="13.7109375" style="8" customWidth="1"/>
    <col min="12801" max="12801" width="18.140625" style="8" customWidth="1"/>
    <col min="12802" max="12802" width="32.140625" style="8" customWidth="1"/>
    <col min="12803" max="12803" width="26" style="8" customWidth="1"/>
    <col min="12804" max="13055" width="9.140625" style="8"/>
    <col min="13056" max="13056" width="13.7109375" style="8" customWidth="1"/>
    <col min="13057" max="13057" width="18.140625" style="8" customWidth="1"/>
    <col min="13058" max="13058" width="32.140625" style="8" customWidth="1"/>
    <col min="13059" max="13059" width="26" style="8" customWidth="1"/>
    <col min="13060" max="13311" width="9.140625" style="8"/>
    <col min="13312" max="13312" width="13.7109375" style="8" customWidth="1"/>
    <col min="13313" max="13313" width="18.140625" style="8" customWidth="1"/>
    <col min="13314" max="13314" width="32.140625" style="8" customWidth="1"/>
    <col min="13315" max="13315" width="26" style="8" customWidth="1"/>
    <col min="13316" max="13567" width="9.140625" style="8"/>
    <col min="13568" max="13568" width="13.7109375" style="8" customWidth="1"/>
    <col min="13569" max="13569" width="18.140625" style="8" customWidth="1"/>
    <col min="13570" max="13570" width="32.140625" style="8" customWidth="1"/>
    <col min="13571" max="13571" width="26" style="8" customWidth="1"/>
    <col min="13572" max="13823" width="9.140625" style="8"/>
    <col min="13824" max="13824" width="13.7109375" style="8" customWidth="1"/>
    <col min="13825" max="13825" width="18.140625" style="8" customWidth="1"/>
    <col min="13826" max="13826" width="32.140625" style="8" customWidth="1"/>
    <col min="13827" max="13827" width="26" style="8" customWidth="1"/>
    <col min="13828" max="14079" width="9.140625" style="8"/>
    <col min="14080" max="14080" width="13.7109375" style="8" customWidth="1"/>
    <col min="14081" max="14081" width="18.140625" style="8" customWidth="1"/>
    <col min="14082" max="14082" width="32.140625" style="8" customWidth="1"/>
    <col min="14083" max="14083" width="26" style="8" customWidth="1"/>
    <col min="14084" max="14335" width="9.140625" style="8"/>
    <col min="14336" max="14336" width="13.7109375" style="8" customWidth="1"/>
    <col min="14337" max="14337" width="18.140625" style="8" customWidth="1"/>
    <col min="14338" max="14338" width="32.140625" style="8" customWidth="1"/>
    <col min="14339" max="14339" width="26" style="8" customWidth="1"/>
    <col min="14340" max="14591" width="9.140625" style="8"/>
    <col min="14592" max="14592" width="13.7109375" style="8" customWidth="1"/>
    <col min="14593" max="14593" width="18.140625" style="8" customWidth="1"/>
    <col min="14594" max="14594" width="32.140625" style="8" customWidth="1"/>
    <col min="14595" max="14595" width="26" style="8" customWidth="1"/>
    <col min="14596" max="14847" width="9.140625" style="8"/>
    <col min="14848" max="14848" width="13.7109375" style="8" customWidth="1"/>
    <col min="14849" max="14849" width="18.140625" style="8" customWidth="1"/>
    <col min="14850" max="14850" width="32.140625" style="8" customWidth="1"/>
    <col min="14851" max="14851" width="26" style="8" customWidth="1"/>
    <col min="14852" max="15103" width="9.140625" style="8"/>
    <col min="15104" max="15104" width="13.7109375" style="8" customWidth="1"/>
    <col min="15105" max="15105" width="18.140625" style="8" customWidth="1"/>
    <col min="15106" max="15106" width="32.140625" style="8" customWidth="1"/>
    <col min="15107" max="15107" width="26" style="8" customWidth="1"/>
    <col min="15108" max="15359" width="9.140625" style="8"/>
    <col min="15360" max="15360" width="13.7109375" style="8" customWidth="1"/>
    <col min="15361" max="15361" width="18.140625" style="8" customWidth="1"/>
    <col min="15362" max="15362" width="32.140625" style="8" customWidth="1"/>
    <col min="15363" max="15363" width="26" style="8" customWidth="1"/>
    <col min="15364" max="15615" width="9.140625" style="8"/>
    <col min="15616" max="15616" width="13.7109375" style="8" customWidth="1"/>
    <col min="15617" max="15617" width="18.140625" style="8" customWidth="1"/>
    <col min="15618" max="15618" width="32.140625" style="8" customWidth="1"/>
    <col min="15619" max="15619" width="26" style="8" customWidth="1"/>
    <col min="15620" max="15871" width="9.140625" style="8"/>
    <col min="15872" max="15872" width="13.7109375" style="8" customWidth="1"/>
    <col min="15873" max="15873" width="18.140625" style="8" customWidth="1"/>
    <col min="15874" max="15874" width="32.140625" style="8" customWidth="1"/>
    <col min="15875" max="15875" width="26" style="8" customWidth="1"/>
    <col min="15876" max="16127" width="9.140625" style="8"/>
    <col min="16128" max="16128" width="13.7109375" style="8" customWidth="1"/>
    <col min="16129" max="16129" width="18.140625" style="8" customWidth="1"/>
    <col min="16130" max="16130" width="32.140625" style="8" customWidth="1"/>
    <col min="16131" max="16131" width="26" style="8" customWidth="1"/>
    <col min="16132" max="16384" width="9.140625" style="8"/>
  </cols>
  <sheetData>
    <row r="1" spans="1:5" ht="75" customHeight="1">
      <c r="C1" s="248" t="s">
        <v>424</v>
      </c>
      <c r="D1" s="83"/>
      <c r="E1" s="83"/>
    </row>
    <row r="4" spans="1:5" s="43" customFormat="1" ht="36" customHeight="1">
      <c r="A4" s="249" t="s">
        <v>384</v>
      </c>
      <c r="B4" s="250"/>
      <c r="C4" s="250"/>
    </row>
    <row r="5" spans="1:5" s="43" customFormat="1" ht="18.75">
      <c r="A5" s="44"/>
      <c r="C5" s="45"/>
    </row>
    <row r="6" spans="1:5" s="46" customFormat="1" ht="56.25" customHeight="1">
      <c r="A6" s="138" t="s">
        <v>6</v>
      </c>
      <c r="B6" s="138" t="s">
        <v>4</v>
      </c>
      <c r="C6" s="138" t="s">
        <v>7</v>
      </c>
    </row>
    <row r="7" spans="1:5" s="46" customFormat="1" ht="20.45" customHeight="1" thickBot="1">
      <c r="A7" s="251" t="s">
        <v>385</v>
      </c>
      <c r="B7" s="252"/>
      <c r="C7" s="252"/>
    </row>
    <row r="8" spans="1:5" s="40" customFormat="1" ht="18.75" customHeight="1">
      <c r="A8" s="255">
        <v>801</v>
      </c>
      <c r="B8" s="255" t="s">
        <v>224</v>
      </c>
      <c r="C8" s="256" t="s">
        <v>241</v>
      </c>
    </row>
    <row r="9" spans="1:5" s="40" customFormat="1" ht="24" customHeight="1" thickBot="1">
      <c r="A9" s="254"/>
      <c r="B9" s="254"/>
      <c r="C9" s="257"/>
    </row>
    <row r="10" spans="1:5" s="46" customFormat="1" ht="18.75" customHeight="1">
      <c r="A10" s="255">
        <v>801</v>
      </c>
      <c r="B10" s="255" t="s">
        <v>225</v>
      </c>
      <c r="C10" s="256" t="s">
        <v>242</v>
      </c>
    </row>
    <row r="11" spans="1:5" s="46" customFormat="1" ht="19.5" thickBot="1">
      <c r="A11" s="254"/>
      <c r="B11" s="254"/>
      <c r="C11" s="257"/>
    </row>
    <row r="12" spans="1:5" s="46" customFormat="1" ht="42.75" customHeight="1">
      <c r="A12" s="139">
        <v>801</v>
      </c>
      <c r="B12" s="140" t="s">
        <v>226</v>
      </c>
      <c r="C12" s="141" t="s">
        <v>243</v>
      </c>
    </row>
    <row r="13" spans="1:5" s="46" customFormat="1" ht="36.75" customHeight="1">
      <c r="A13" s="258">
        <v>801</v>
      </c>
      <c r="B13" s="258" t="s">
        <v>227</v>
      </c>
      <c r="C13" s="259" t="s">
        <v>244</v>
      </c>
    </row>
    <row r="14" spans="1:5" hidden="1">
      <c r="A14" s="258"/>
      <c r="B14" s="258"/>
      <c r="C14" s="259"/>
    </row>
    <row r="15" spans="1:5" ht="38.25">
      <c r="A15" s="138">
        <v>801</v>
      </c>
      <c r="B15" s="138" t="s">
        <v>228</v>
      </c>
      <c r="C15" s="142" t="s">
        <v>245</v>
      </c>
    </row>
    <row r="16" spans="1:5" ht="30" customHeight="1" thickBot="1">
      <c r="A16" s="253">
        <v>801</v>
      </c>
      <c r="B16" s="253" t="s">
        <v>229</v>
      </c>
      <c r="C16" s="260" t="s">
        <v>246</v>
      </c>
    </row>
    <row r="17" spans="1:3" ht="27.75" hidden="1" customHeight="1" thickBot="1">
      <c r="A17" s="254"/>
      <c r="B17" s="254"/>
      <c r="C17" s="261"/>
    </row>
    <row r="18" spans="1:3" ht="22.5" customHeight="1">
      <c r="A18" s="255">
        <v>801</v>
      </c>
      <c r="B18" s="255" t="s">
        <v>230</v>
      </c>
      <c r="C18" s="262" t="s">
        <v>247</v>
      </c>
    </row>
    <row r="19" spans="1:3" ht="18" customHeight="1" thickBot="1">
      <c r="A19" s="254"/>
      <c r="B19" s="254"/>
      <c r="C19" s="261"/>
    </row>
    <row r="20" spans="1:3" ht="13.5" thickBot="1">
      <c r="A20" s="143">
        <v>801</v>
      </c>
      <c r="B20" s="144" t="s">
        <v>231</v>
      </c>
      <c r="C20" s="145" t="s">
        <v>248</v>
      </c>
    </row>
    <row r="21" spans="1:3" ht="13.5" thickBot="1">
      <c r="A21" s="143">
        <v>801</v>
      </c>
      <c r="B21" s="144" t="s">
        <v>232</v>
      </c>
      <c r="C21" s="145" t="s">
        <v>216</v>
      </c>
    </row>
    <row r="22" spans="1:3" ht="13.5" thickBot="1">
      <c r="A22" s="143">
        <v>801</v>
      </c>
      <c r="B22" s="144" t="s">
        <v>233</v>
      </c>
      <c r="C22" s="145" t="s">
        <v>249</v>
      </c>
    </row>
    <row r="23" spans="1:3" ht="39" thickBot="1">
      <c r="A23" s="143">
        <v>801</v>
      </c>
      <c r="B23" s="144" t="s">
        <v>234</v>
      </c>
      <c r="C23" s="145" t="s">
        <v>250</v>
      </c>
    </row>
    <row r="24" spans="1:3" ht="39" thickBot="1">
      <c r="A24" s="143">
        <v>801</v>
      </c>
      <c r="B24" s="144" t="s">
        <v>235</v>
      </c>
      <c r="C24" s="145" t="s">
        <v>251</v>
      </c>
    </row>
    <row r="25" spans="1:3" ht="39" thickBot="1">
      <c r="A25" s="143">
        <v>801</v>
      </c>
      <c r="B25" s="144" t="s">
        <v>236</v>
      </c>
      <c r="C25" s="145" t="s">
        <v>252</v>
      </c>
    </row>
    <row r="26" spans="1:3" ht="39" thickBot="1">
      <c r="A26" s="143">
        <v>801</v>
      </c>
      <c r="B26" s="144" t="s">
        <v>237</v>
      </c>
      <c r="C26" s="145" t="s">
        <v>253</v>
      </c>
    </row>
    <row r="27" spans="1:3" ht="39" thickBot="1">
      <c r="A27" s="143">
        <v>801</v>
      </c>
      <c r="B27" s="144" t="s">
        <v>238</v>
      </c>
      <c r="C27" s="145" t="s">
        <v>254</v>
      </c>
    </row>
    <row r="28" spans="1:3" ht="13.5" thickBot="1">
      <c r="A28" s="143">
        <v>801</v>
      </c>
      <c r="B28" s="144" t="s">
        <v>239</v>
      </c>
      <c r="C28" s="145" t="s">
        <v>255</v>
      </c>
    </row>
    <row r="29" spans="1:3">
      <c r="A29" s="255">
        <v>801</v>
      </c>
      <c r="B29" s="255" t="s">
        <v>240</v>
      </c>
      <c r="C29" s="262" t="s">
        <v>256</v>
      </c>
    </row>
    <row r="30" spans="1:3" ht="13.5" thickBot="1">
      <c r="A30" s="254"/>
      <c r="B30" s="254"/>
      <c r="C30" s="261"/>
    </row>
    <row r="31" spans="1:3">
      <c r="A31" s="255">
        <v>801</v>
      </c>
      <c r="B31" s="255" t="s">
        <v>257</v>
      </c>
      <c r="C31" s="262" t="s">
        <v>258</v>
      </c>
    </row>
    <row r="32" spans="1:3" ht="13.5" thickBot="1">
      <c r="A32" s="254"/>
      <c r="B32" s="254"/>
      <c r="C32" s="261"/>
    </row>
    <row r="33" spans="1:3" ht="26.25" thickBot="1">
      <c r="A33" s="143">
        <v>801</v>
      </c>
      <c r="B33" s="144" t="s">
        <v>259</v>
      </c>
      <c r="C33" s="145" t="s">
        <v>260</v>
      </c>
    </row>
    <row r="34" spans="1:3">
      <c r="A34" s="255">
        <v>801</v>
      </c>
      <c r="B34" s="255" t="s">
        <v>261</v>
      </c>
      <c r="C34" s="262" t="s">
        <v>262</v>
      </c>
    </row>
    <row r="35" spans="1:3" ht="13.5" thickBot="1">
      <c r="A35" s="254"/>
      <c r="B35" s="254"/>
      <c r="C35" s="261"/>
    </row>
    <row r="36" spans="1:3" ht="13.5" thickBot="1">
      <c r="A36" s="143">
        <v>801</v>
      </c>
      <c r="B36" s="144" t="s">
        <v>263</v>
      </c>
      <c r="C36" s="145" t="s">
        <v>264</v>
      </c>
    </row>
    <row r="37" spans="1:3" ht="13.5" thickBot="1">
      <c r="A37" s="143">
        <v>801</v>
      </c>
      <c r="B37" s="144" t="s">
        <v>265</v>
      </c>
      <c r="C37" s="145" t="s">
        <v>266</v>
      </c>
    </row>
    <row r="38" spans="1:3" ht="13.5" thickBot="1">
      <c r="A38" s="143">
        <v>801</v>
      </c>
      <c r="B38" s="144" t="s">
        <v>267</v>
      </c>
      <c r="C38" s="145" t="s">
        <v>268</v>
      </c>
    </row>
    <row r="39" spans="1:3" ht="13.5" thickBot="1">
      <c r="A39" s="143">
        <v>801</v>
      </c>
      <c r="B39" s="144" t="s">
        <v>217</v>
      </c>
      <c r="C39" s="145" t="s">
        <v>269</v>
      </c>
    </row>
    <row r="40" spans="1:3" ht="13.5" thickBot="1">
      <c r="A40" s="143">
        <v>801</v>
      </c>
      <c r="B40" s="144" t="s">
        <v>270</v>
      </c>
      <c r="C40" s="145" t="s">
        <v>271</v>
      </c>
    </row>
    <row r="41" spans="1:3" ht="13.5" thickBot="1">
      <c r="A41" s="143">
        <v>801</v>
      </c>
      <c r="B41" s="144" t="s">
        <v>272</v>
      </c>
      <c r="C41" s="145" t="s">
        <v>273</v>
      </c>
    </row>
    <row r="42" spans="1:3" ht="26.25" thickBot="1">
      <c r="A42" s="143">
        <v>801</v>
      </c>
      <c r="B42" s="144" t="s">
        <v>274</v>
      </c>
      <c r="C42" s="146" t="s">
        <v>275</v>
      </c>
    </row>
    <row r="43" spans="1:3" ht="39" thickBot="1">
      <c r="A43" s="143">
        <v>801</v>
      </c>
      <c r="B43" s="144" t="s">
        <v>276</v>
      </c>
      <c r="C43" s="146" t="s">
        <v>277</v>
      </c>
    </row>
    <row r="44" spans="1:3" ht="26.25" thickBot="1">
      <c r="A44" s="143">
        <v>801</v>
      </c>
      <c r="B44" s="144" t="s">
        <v>278</v>
      </c>
      <c r="C44" s="146" t="s">
        <v>279</v>
      </c>
    </row>
    <row r="45" spans="1:3" ht="13.5" thickBot="1">
      <c r="A45" s="143">
        <v>801</v>
      </c>
      <c r="B45" s="144" t="s">
        <v>280</v>
      </c>
      <c r="C45" s="145" t="s">
        <v>281</v>
      </c>
    </row>
    <row r="46" spans="1:3">
      <c r="A46" s="255">
        <v>801</v>
      </c>
      <c r="B46" s="255" t="s">
        <v>282</v>
      </c>
      <c r="C46" s="262" t="s">
        <v>283</v>
      </c>
    </row>
    <row r="47" spans="1:3" ht="13.5" thickBot="1">
      <c r="A47" s="254"/>
      <c r="B47" s="254"/>
      <c r="C47" s="261"/>
    </row>
    <row r="48" spans="1:3">
      <c r="A48" s="255">
        <v>801</v>
      </c>
      <c r="B48" s="255" t="s">
        <v>284</v>
      </c>
      <c r="C48" s="262" t="s">
        <v>285</v>
      </c>
    </row>
    <row r="49" spans="1:5" ht="13.5" thickBot="1">
      <c r="A49" s="254"/>
      <c r="B49" s="254"/>
      <c r="C49" s="261"/>
    </row>
    <row r="50" spans="1:5">
      <c r="A50" s="255">
        <v>801</v>
      </c>
      <c r="B50" s="255" t="s">
        <v>286</v>
      </c>
      <c r="C50" s="256" t="s">
        <v>287</v>
      </c>
    </row>
    <row r="51" spans="1:5" ht="13.5" thickBot="1">
      <c r="A51" s="254"/>
      <c r="B51" s="254"/>
      <c r="C51" s="257"/>
    </row>
    <row r="52" spans="1:5" ht="26.25" thickBot="1">
      <c r="A52" s="143">
        <v>801</v>
      </c>
      <c r="B52" s="144" t="s">
        <v>288</v>
      </c>
      <c r="C52" s="146" t="s">
        <v>289</v>
      </c>
    </row>
    <row r="53" spans="1:5" ht="13.5" thickBot="1">
      <c r="A53" s="143">
        <v>801</v>
      </c>
      <c r="B53" s="144" t="s">
        <v>290</v>
      </c>
      <c r="C53" s="146" t="s">
        <v>291</v>
      </c>
    </row>
    <row r="54" spans="1:5" ht="26.25" thickBot="1">
      <c r="A54" s="143">
        <v>801</v>
      </c>
      <c r="B54" s="144" t="s">
        <v>292</v>
      </c>
      <c r="C54" s="145" t="s">
        <v>293</v>
      </c>
    </row>
    <row r="55" spans="1:5" ht="43.5" customHeight="1">
      <c r="A55" s="263" t="s">
        <v>382</v>
      </c>
      <c r="B55" s="264"/>
      <c r="C55" s="265"/>
      <c r="D55" s="9"/>
    </row>
    <row r="56" spans="1:5">
      <c r="A56" s="85" t="s">
        <v>295</v>
      </c>
      <c r="B56" s="138" t="s">
        <v>11</v>
      </c>
      <c r="C56" s="147" t="s">
        <v>296</v>
      </c>
      <c r="D56" s="9"/>
    </row>
    <row r="57" spans="1:5">
      <c r="A57" s="93"/>
      <c r="B57" s="94"/>
      <c r="C57" s="95"/>
      <c r="D57" s="9"/>
    </row>
    <row r="58" spans="1:5" ht="18.75">
      <c r="B58" s="266"/>
      <c r="C58" s="266"/>
      <c r="D58" s="266"/>
      <c r="E58" s="266"/>
    </row>
    <row r="59" spans="1:5" ht="104.25" customHeight="1">
      <c r="A59" s="267" t="s">
        <v>383</v>
      </c>
      <c r="B59" s="267"/>
      <c r="C59" s="267"/>
      <c r="D59" s="96"/>
      <c r="E59" s="96"/>
    </row>
  </sheetData>
  <mergeCells count="38">
    <mergeCell ref="A55:C55"/>
    <mergeCell ref="B58:E58"/>
    <mergeCell ref="A59:C59"/>
    <mergeCell ref="A46:A47"/>
    <mergeCell ref="B46:B47"/>
    <mergeCell ref="C46:C47"/>
    <mergeCell ref="A48:A49"/>
    <mergeCell ref="B48:B49"/>
    <mergeCell ref="C48:C49"/>
    <mergeCell ref="A34:A35"/>
    <mergeCell ref="B34:B35"/>
    <mergeCell ref="C34:C35"/>
    <mergeCell ref="A50:A51"/>
    <mergeCell ref="B50:B51"/>
    <mergeCell ref="C50:C51"/>
    <mergeCell ref="C29:C30"/>
    <mergeCell ref="B8:B9"/>
    <mergeCell ref="B10:B11"/>
    <mergeCell ref="B13:B14"/>
    <mergeCell ref="A31:A32"/>
    <mergeCell ref="B31:B32"/>
    <mergeCell ref="C31:C32"/>
    <mergeCell ref="A4:C4"/>
    <mergeCell ref="A7:C7"/>
    <mergeCell ref="B16:B17"/>
    <mergeCell ref="B18:B19"/>
    <mergeCell ref="B29:B30"/>
    <mergeCell ref="A8:A9"/>
    <mergeCell ref="C8:C9"/>
    <mergeCell ref="A10:A11"/>
    <mergeCell ref="C10:C11"/>
    <mergeCell ref="A13:A14"/>
    <mergeCell ref="C13:C14"/>
    <mergeCell ref="A16:A17"/>
    <mergeCell ref="C16:C17"/>
    <mergeCell ref="A18:A19"/>
    <mergeCell ref="C18:C19"/>
    <mergeCell ref="A29:A30"/>
  </mergeCells>
  <pageMargins left="1.5354330708661419" right="0.19685039370078741" top="0.98425196850393704" bottom="0.98425196850393704" header="0.51181102362204722" footer="0.51181102362204722"/>
  <pageSetup paperSize="9" scale="52" orientation="portrait" r:id="rId1"/>
  <headerFooter alignWithMargins="0"/>
  <rowBreaks count="1" manualBreakCount="1">
    <brk id="40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90"/>
  <sheetViews>
    <sheetView workbookViewId="0">
      <selection activeCell="A3" sqref="A3:I3"/>
    </sheetView>
  </sheetViews>
  <sheetFormatPr defaultColWidth="36" defaultRowHeight="12.75"/>
  <cols>
    <col min="1" max="1" width="57.7109375" style="27" customWidth="1"/>
    <col min="2" max="2" width="7.42578125" style="29" customWidth="1"/>
    <col min="3" max="3" width="6.7109375" style="29" customWidth="1"/>
    <col min="4" max="4" width="16.42578125" style="29" customWidth="1"/>
    <col min="5" max="5" width="8.85546875" style="29" customWidth="1"/>
    <col min="6" max="6" width="10.7109375" style="29" hidden="1" customWidth="1"/>
    <col min="7" max="7" width="15.42578125" style="135" hidden="1" customWidth="1"/>
    <col min="8" max="8" width="16.140625" style="134" hidden="1" customWidth="1"/>
    <col min="9" max="9" width="17.140625" style="135" customWidth="1"/>
    <col min="10" max="10" width="9.140625" style="30" hidden="1" customWidth="1"/>
    <col min="11" max="253" width="9.140625" style="30" customWidth="1"/>
    <col min="254" max="254" width="3.5703125" style="30" customWidth="1"/>
    <col min="255" max="16384" width="36" style="30"/>
  </cols>
  <sheetData>
    <row r="1" spans="1:12" ht="159.75" customHeight="1">
      <c r="A1" s="23"/>
      <c r="B1" s="23"/>
      <c r="E1" s="274" t="s">
        <v>433</v>
      </c>
      <c r="F1" s="274"/>
      <c r="G1" s="274"/>
      <c r="H1" s="274"/>
      <c r="I1" s="274"/>
      <c r="J1" s="274"/>
      <c r="K1" s="304"/>
      <c r="L1" s="304"/>
    </row>
    <row r="2" spans="1:12" ht="16.5" customHeight="1">
      <c r="F2" s="92"/>
      <c r="G2" s="112"/>
      <c r="H2" s="112"/>
      <c r="I2" s="112"/>
    </row>
    <row r="3" spans="1:12" s="32" customFormat="1" ht="89.25" customHeight="1">
      <c r="A3" s="305" t="s">
        <v>409</v>
      </c>
      <c r="B3" s="305"/>
      <c r="C3" s="305"/>
      <c r="D3" s="305"/>
      <c r="E3" s="305"/>
      <c r="F3" s="305"/>
      <c r="G3" s="305"/>
      <c r="H3" s="305"/>
      <c r="I3" s="305"/>
    </row>
    <row r="4" spans="1:12" s="31" customFormat="1" ht="15.75">
      <c r="A4" s="114"/>
      <c r="B4" s="114"/>
      <c r="C4" s="114"/>
      <c r="D4" s="115"/>
      <c r="E4" s="116"/>
      <c r="F4" s="116"/>
      <c r="G4" s="116"/>
      <c r="H4" s="116"/>
      <c r="I4" s="163" t="s">
        <v>353</v>
      </c>
    </row>
    <row r="5" spans="1:12" s="59" customFormat="1" ht="81.75" customHeight="1">
      <c r="A5" s="75" t="s">
        <v>70</v>
      </c>
      <c r="B5" s="84" t="s">
        <v>170</v>
      </c>
      <c r="C5" s="84" t="s">
        <v>171</v>
      </c>
      <c r="D5" s="84" t="s">
        <v>172</v>
      </c>
      <c r="E5" s="84" t="s">
        <v>173</v>
      </c>
      <c r="F5" s="85" t="s">
        <v>10</v>
      </c>
      <c r="G5" s="117" t="s">
        <v>318</v>
      </c>
      <c r="H5" s="117" t="s">
        <v>10</v>
      </c>
      <c r="I5" s="119" t="s">
        <v>75</v>
      </c>
    </row>
    <row r="6" spans="1:12" s="58" customFormat="1">
      <c r="A6" s="118">
        <v>1</v>
      </c>
      <c r="B6" s="84" t="s">
        <v>71</v>
      </c>
      <c r="C6" s="84" t="s">
        <v>72</v>
      </c>
      <c r="D6" s="84" t="s">
        <v>73</v>
      </c>
      <c r="E6" s="84" t="s">
        <v>74</v>
      </c>
      <c r="F6" s="118">
        <v>7</v>
      </c>
      <c r="G6" s="119">
        <v>8</v>
      </c>
      <c r="H6" s="119">
        <v>7</v>
      </c>
      <c r="I6" s="164">
        <v>7</v>
      </c>
    </row>
    <row r="7" spans="1:12" s="31" customFormat="1">
      <c r="A7" s="204" t="s">
        <v>174</v>
      </c>
      <c r="B7" s="205" t="s">
        <v>176</v>
      </c>
      <c r="C7" s="205" t="s">
        <v>303</v>
      </c>
      <c r="D7" s="205" t="s">
        <v>302</v>
      </c>
      <c r="E7" s="206"/>
      <c r="F7" s="207" t="e">
        <f>F8+F20+F32</f>
        <v>#REF!</v>
      </c>
      <c r="G7" s="208" t="e">
        <f>G8+G20+G32+G14</f>
        <v>#REF!</v>
      </c>
      <c r="H7" s="208" t="e">
        <f>I7-G7</f>
        <v>#REF!</v>
      </c>
      <c r="I7" s="225">
        <f>I8+I20+I32+I14</f>
        <v>2456.5600000000004</v>
      </c>
    </row>
    <row r="8" spans="1:12" s="33" customFormat="1" ht="34.5" customHeight="1">
      <c r="A8" s="87" t="s">
        <v>177</v>
      </c>
      <c r="B8" s="84" t="s">
        <v>176</v>
      </c>
      <c r="C8" s="84" t="s">
        <v>178</v>
      </c>
      <c r="D8" s="84" t="s">
        <v>302</v>
      </c>
      <c r="E8" s="85" t="s">
        <v>209</v>
      </c>
      <c r="F8" s="86" t="e">
        <f>#REF!+F9</f>
        <v>#REF!</v>
      </c>
      <c r="G8" s="117">
        <v>660</v>
      </c>
      <c r="H8" s="117">
        <f t="shared" ref="H8:H82" si="0">I8-G8</f>
        <v>119.38</v>
      </c>
      <c r="I8" s="117">
        <f>I9</f>
        <v>779.38</v>
      </c>
    </row>
    <row r="9" spans="1:12" s="31" customFormat="1" ht="50.25" customHeight="1">
      <c r="A9" s="88" t="s">
        <v>393</v>
      </c>
      <c r="B9" s="89" t="s">
        <v>176</v>
      </c>
      <c r="C9" s="89" t="s">
        <v>178</v>
      </c>
      <c r="D9" s="89" t="s">
        <v>304</v>
      </c>
      <c r="E9" s="89" t="s">
        <v>209</v>
      </c>
      <c r="F9" s="86">
        <f t="shared" ref="F9" si="1">F10</f>
        <v>500</v>
      </c>
      <c r="G9" s="117">
        <f>G10</f>
        <v>0</v>
      </c>
      <c r="H9" s="117">
        <f t="shared" si="0"/>
        <v>779.38</v>
      </c>
      <c r="I9" s="117">
        <f>I10</f>
        <v>779.38</v>
      </c>
    </row>
    <row r="10" spans="1:12" s="31" customFormat="1" ht="17.25" customHeight="1">
      <c r="A10" s="88" t="s">
        <v>181</v>
      </c>
      <c r="B10" s="89" t="s">
        <v>176</v>
      </c>
      <c r="C10" s="89" t="s">
        <v>178</v>
      </c>
      <c r="D10" s="89" t="s">
        <v>319</v>
      </c>
      <c r="E10" s="89"/>
      <c r="F10" s="86">
        <f>F12+F13</f>
        <v>500</v>
      </c>
      <c r="G10" s="117"/>
      <c r="H10" s="117">
        <f t="shared" si="0"/>
        <v>779.38</v>
      </c>
      <c r="I10" s="117">
        <f>I12+I13</f>
        <v>779.38</v>
      </c>
    </row>
    <row r="11" spans="1:12" s="31" customFormat="1" ht="25.5">
      <c r="A11" s="88" t="s">
        <v>394</v>
      </c>
      <c r="B11" s="89" t="s">
        <v>176</v>
      </c>
      <c r="C11" s="89" t="s">
        <v>178</v>
      </c>
      <c r="D11" s="89" t="s">
        <v>320</v>
      </c>
      <c r="E11" s="89"/>
      <c r="F11" s="121"/>
      <c r="G11" s="117"/>
      <c r="H11" s="117">
        <f t="shared" si="0"/>
        <v>779.38</v>
      </c>
      <c r="I11" s="117">
        <f>I12+I13</f>
        <v>779.38</v>
      </c>
    </row>
    <row r="12" spans="1:12" s="31" customFormat="1">
      <c r="A12" s="88" t="s">
        <v>321</v>
      </c>
      <c r="B12" s="89" t="s">
        <v>176</v>
      </c>
      <c r="C12" s="89" t="s">
        <v>178</v>
      </c>
      <c r="D12" s="89" t="s">
        <v>320</v>
      </c>
      <c r="E12" s="89" t="s">
        <v>180</v>
      </c>
      <c r="F12" s="121">
        <v>500</v>
      </c>
      <c r="G12" s="117"/>
      <c r="H12" s="117">
        <f t="shared" si="0"/>
        <v>598.6</v>
      </c>
      <c r="I12" s="117">
        <v>598.6</v>
      </c>
      <c r="L12" s="30"/>
    </row>
    <row r="13" spans="1:12" s="31" customFormat="1">
      <c r="A13" s="88" t="s">
        <v>322</v>
      </c>
      <c r="B13" s="89" t="s">
        <v>176</v>
      </c>
      <c r="C13" s="89" t="s">
        <v>178</v>
      </c>
      <c r="D13" s="89" t="s">
        <v>320</v>
      </c>
      <c r="E13" s="89" t="s">
        <v>305</v>
      </c>
      <c r="F13" s="121"/>
      <c r="G13" s="117"/>
      <c r="H13" s="117">
        <f t="shared" si="0"/>
        <v>180.78</v>
      </c>
      <c r="I13" s="117">
        <v>180.78</v>
      </c>
      <c r="L13" s="30"/>
    </row>
    <row r="14" spans="1:12" s="60" customFormat="1" ht="38.25">
      <c r="A14" s="122" t="s">
        <v>66</v>
      </c>
      <c r="B14" s="123" t="s">
        <v>182</v>
      </c>
      <c r="C14" s="123" t="s">
        <v>183</v>
      </c>
      <c r="D14" s="123" t="s">
        <v>302</v>
      </c>
      <c r="E14" s="123" t="s">
        <v>209</v>
      </c>
      <c r="F14" s="86"/>
      <c r="G14" s="117" t="e">
        <f>#REF!</f>
        <v>#REF!</v>
      </c>
      <c r="H14" s="117">
        <f>I1</f>
        <v>0</v>
      </c>
      <c r="I14" s="117">
        <f>I15</f>
        <v>470.72</v>
      </c>
      <c r="J14" s="31"/>
    </row>
    <row r="15" spans="1:12" s="60" customFormat="1" ht="42.75" customHeight="1">
      <c r="A15" s="122" t="s">
        <v>395</v>
      </c>
      <c r="B15" s="125" t="s">
        <v>176</v>
      </c>
      <c r="C15" s="125" t="s">
        <v>183</v>
      </c>
      <c r="D15" s="126" t="s">
        <v>304</v>
      </c>
      <c r="E15" s="90" t="s">
        <v>303</v>
      </c>
      <c r="F15" s="86"/>
      <c r="G15" s="117"/>
      <c r="H15" s="117"/>
      <c r="I15" s="117">
        <f>I16</f>
        <v>470.72</v>
      </c>
      <c r="J15" s="31"/>
    </row>
    <row r="16" spans="1:12" s="60" customFormat="1" ht="30" customHeight="1">
      <c r="A16" s="124" t="s">
        <v>184</v>
      </c>
      <c r="B16" s="125" t="s">
        <v>176</v>
      </c>
      <c r="C16" s="125" t="s">
        <v>183</v>
      </c>
      <c r="D16" s="126" t="s">
        <v>319</v>
      </c>
      <c r="E16" s="90"/>
      <c r="F16" s="86"/>
      <c r="G16" s="117"/>
      <c r="H16" s="117"/>
      <c r="I16" s="117">
        <f>I17</f>
        <v>470.72</v>
      </c>
      <c r="J16" s="31"/>
    </row>
    <row r="17" spans="1:10" s="60" customFormat="1" ht="40.5" customHeight="1">
      <c r="A17" s="124" t="s">
        <v>396</v>
      </c>
      <c r="B17" s="125" t="s">
        <v>176</v>
      </c>
      <c r="C17" s="125" t="s">
        <v>183</v>
      </c>
      <c r="D17" s="126" t="s">
        <v>319</v>
      </c>
      <c r="E17" s="90"/>
      <c r="F17" s="86"/>
      <c r="G17" s="117"/>
      <c r="H17" s="117"/>
      <c r="I17" s="117">
        <f>I18+I19</f>
        <v>470.72</v>
      </c>
      <c r="J17" s="31"/>
    </row>
    <row r="18" spans="1:10" s="60" customFormat="1" ht="40.5" customHeight="1">
      <c r="A18" s="124" t="s">
        <v>321</v>
      </c>
      <c r="B18" s="125" t="s">
        <v>176</v>
      </c>
      <c r="C18" s="125" t="s">
        <v>183</v>
      </c>
      <c r="D18" s="126" t="s">
        <v>351</v>
      </c>
      <c r="E18" s="90" t="s">
        <v>180</v>
      </c>
      <c r="F18" s="86"/>
      <c r="G18" s="117"/>
      <c r="H18" s="117"/>
      <c r="I18" s="117">
        <v>361.54</v>
      </c>
      <c r="J18" s="31"/>
    </row>
    <row r="19" spans="1:10" s="60" customFormat="1" ht="40.5" customHeight="1">
      <c r="A19" s="124" t="s">
        <v>352</v>
      </c>
      <c r="B19" s="125" t="s">
        <v>176</v>
      </c>
      <c r="C19" s="125" t="s">
        <v>183</v>
      </c>
      <c r="D19" s="126" t="s">
        <v>351</v>
      </c>
      <c r="E19" s="90" t="s">
        <v>305</v>
      </c>
      <c r="F19" s="86"/>
      <c r="G19" s="117"/>
      <c r="H19" s="117"/>
      <c r="I19" s="117">
        <v>109.18</v>
      </c>
      <c r="J19" s="31"/>
    </row>
    <row r="20" spans="1:10" s="60" customFormat="1" ht="54" customHeight="1">
      <c r="A20" s="88" t="s">
        <v>65</v>
      </c>
      <c r="B20" s="89" t="s">
        <v>176</v>
      </c>
      <c r="C20" s="89" t="s">
        <v>186</v>
      </c>
      <c r="D20" s="89"/>
      <c r="E20" s="89"/>
      <c r="F20" s="86" t="e">
        <f>#REF!+#REF!</f>
        <v>#REF!</v>
      </c>
      <c r="G20" s="117" t="e">
        <f>#REF!</f>
        <v>#REF!</v>
      </c>
      <c r="H20" s="117" t="e">
        <f t="shared" si="0"/>
        <v>#REF!</v>
      </c>
      <c r="I20" s="117">
        <f>I21</f>
        <v>1196.46</v>
      </c>
    </row>
    <row r="21" spans="1:10" ht="35.25" customHeight="1">
      <c r="A21" s="120" t="s">
        <v>323</v>
      </c>
      <c r="B21" s="89" t="s">
        <v>176</v>
      </c>
      <c r="C21" s="89" t="s">
        <v>186</v>
      </c>
      <c r="D21" s="89" t="s">
        <v>324</v>
      </c>
      <c r="E21" s="89"/>
      <c r="F21" s="121"/>
      <c r="G21" s="117"/>
      <c r="H21" s="117">
        <f t="shared" si="0"/>
        <v>1196.46</v>
      </c>
      <c r="I21" s="117">
        <f>I22</f>
        <v>1196.46</v>
      </c>
    </row>
    <row r="22" spans="1:10" ht="51">
      <c r="A22" s="88" t="s">
        <v>397</v>
      </c>
      <c r="B22" s="89" t="s">
        <v>176</v>
      </c>
      <c r="C22" s="89" t="s">
        <v>186</v>
      </c>
      <c r="D22" s="89" t="s">
        <v>306</v>
      </c>
      <c r="E22" s="89"/>
      <c r="F22" s="121"/>
      <c r="G22" s="117"/>
      <c r="H22" s="117">
        <f t="shared" si="0"/>
        <v>1196.46</v>
      </c>
      <c r="I22" s="117">
        <f>I23+I26</f>
        <v>1196.46</v>
      </c>
    </row>
    <row r="23" spans="1:10" ht="25.5">
      <c r="A23" s="128" t="s">
        <v>398</v>
      </c>
      <c r="B23" s="89" t="s">
        <v>176</v>
      </c>
      <c r="C23" s="89" t="s">
        <v>186</v>
      </c>
      <c r="D23" s="89" t="s">
        <v>307</v>
      </c>
      <c r="E23" s="89"/>
      <c r="F23" s="121"/>
      <c r="G23" s="117"/>
      <c r="H23" s="117">
        <f t="shared" si="0"/>
        <v>1196.46</v>
      </c>
      <c r="I23" s="117">
        <f>I24+I25</f>
        <v>1196.46</v>
      </c>
    </row>
    <row r="24" spans="1:10">
      <c r="A24" s="128" t="s">
        <v>321</v>
      </c>
      <c r="B24" s="89" t="s">
        <v>176</v>
      </c>
      <c r="C24" s="89" t="s">
        <v>186</v>
      </c>
      <c r="D24" s="89" t="s">
        <v>307</v>
      </c>
      <c r="E24" s="129" t="s">
        <v>180</v>
      </c>
      <c r="F24" s="121"/>
      <c r="G24" s="117"/>
      <c r="H24" s="117">
        <f t="shared" si="0"/>
        <v>918.94</v>
      </c>
      <c r="I24" s="117">
        <v>918.94</v>
      </c>
    </row>
    <row r="25" spans="1:10" ht="38.25">
      <c r="A25" s="128" t="s">
        <v>325</v>
      </c>
      <c r="B25" s="89" t="s">
        <v>176</v>
      </c>
      <c r="C25" s="89" t="s">
        <v>186</v>
      </c>
      <c r="D25" s="89" t="s">
        <v>307</v>
      </c>
      <c r="E25" s="129" t="s">
        <v>305</v>
      </c>
      <c r="F25" s="121"/>
      <c r="G25" s="117"/>
      <c r="H25" s="117">
        <f t="shared" si="0"/>
        <v>277.52</v>
      </c>
      <c r="I25" s="117">
        <v>277.52</v>
      </c>
    </row>
    <row r="26" spans="1:10" ht="25.5">
      <c r="A26" s="128" t="s">
        <v>399</v>
      </c>
      <c r="B26" s="89" t="s">
        <v>176</v>
      </c>
      <c r="C26" s="89" t="s">
        <v>186</v>
      </c>
      <c r="D26" s="89" t="s">
        <v>308</v>
      </c>
      <c r="E26" s="89"/>
      <c r="F26" s="121"/>
      <c r="G26" s="117"/>
      <c r="H26" s="117">
        <f t="shared" si="0"/>
        <v>0</v>
      </c>
      <c r="I26" s="117">
        <f>I27+I28+I29+I30+I31</f>
        <v>0</v>
      </c>
    </row>
    <row r="27" spans="1:10" ht="25.5">
      <c r="A27" s="128" t="s">
        <v>326</v>
      </c>
      <c r="B27" s="89" t="s">
        <v>176</v>
      </c>
      <c r="C27" s="89" t="s">
        <v>186</v>
      </c>
      <c r="D27" s="89" t="s">
        <v>308</v>
      </c>
      <c r="E27" s="130" t="s">
        <v>185</v>
      </c>
      <c r="F27" s="121"/>
      <c r="G27" s="117"/>
      <c r="H27" s="117">
        <f t="shared" si="0"/>
        <v>0</v>
      </c>
      <c r="I27" s="117"/>
    </row>
    <row r="28" spans="1:10" ht="25.5">
      <c r="A28" s="128" t="s">
        <v>194</v>
      </c>
      <c r="B28" s="89" t="s">
        <v>176</v>
      </c>
      <c r="C28" s="89" t="s">
        <v>186</v>
      </c>
      <c r="D28" s="89" t="s">
        <v>308</v>
      </c>
      <c r="E28" s="130">
        <v>244</v>
      </c>
      <c r="F28" s="121"/>
      <c r="G28" s="117"/>
      <c r="H28" s="117">
        <f t="shared" si="0"/>
        <v>0</v>
      </c>
      <c r="I28" s="117"/>
    </row>
    <row r="29" spans="1:10" ht="76.5">
      <c r="A29" s="128" t="s">
        <v>327</v>
      </c>
      <c r="B29" s="89" t="s">
        <v>176</v>
      </c>
      <c r="C29" s="89" t="s">
        <v>186</v>
      </c>
      <c r="D29" s="89" t="s">
        <v>308</v>
      </c>
      <c r="E29" s="129" t="s">
        <v>328</v>
      </c>
      <c r="F29" s="121"/>
      <c r="G29" s="117"/>
      <c r="H29" s="117">
        <f t="shared" si="0"/>
        <v>0</v>
      </c>
      <c r="I29" s="117"/>
    </row>
    <row r="30" spans="1:10">
      <c r="A30" s="128" t="s">
        <v>189</v>
      </c>
      <c r="B30" s="89" t="s">
        <v>176</v>
      </c>
      <c r="C30" s="89" t="s">
        <v>186</v>
      </c>
      <c r="D30" s="89" t="s">
        <v>308</v>
      </c>
      <c r="E30" s="129" t="s">
        <v>190</v>
      </c>
      <c r="F30" s="121"/>
      <c r="G30" s="117"/>
      <c r="H30" s="117">
        <f t="shared" si="0"/>
        <v>0</v>
      </c>
      <c r="I30" s="117"/>
    </row>
    <row r="31" spans="1:10">
      <c r="A31" s="128" t="s">
        <v>329</v>
      </c>
      <c r="B31" s="89" t="s">
        <v>176</v>
      </c>
      <c r="C31" s="89" t="s">
        <v>186</v>
      </c>
      <c r="D31" s="89" t="s">
        <v>308</v>
      </c>
      <c r="E31" s="129" t="s">
        <v>191</v>
      </c>
      <c r="F31" s="121"/>
      <c r="G31" s="117"/>
      <c r="H31" s="117">
        <f t="shared" si="0"/>
        <v>0</v>
      </c>
      <c r="I31" s="117"/>
    </row>
    <row r="32" spans="1:10">
      <c r="A32" s="120" t="s">
        <v>64</v>
      </c>
      <c r="B32" s="89" t="s">
        <v>176</v>
      </c>
      <c r="C32" s="89" t="s">
        <v>192</v>
      </c>
      <c r="D32" s="89"/>
      <c r="E32" s="89"/>
      <c r="F32" s="86" t="e">
        <f>#REF!</f>
        <v>#REF!</v>
      </c>
      <c r="G32" s="117"/>
      <c r="H32" s="117">
        <f t="shared" si="0"/>
        <v>10</v>
      </c>
      <c r="I32" s="117">
        <v>10</v>
      </c>
    </row>
    <row r="33" spans="1:10" ht="38.25">
      <c r="A33" s="120" t="s">
        <v>330</v>
      </c>
      <c r="B33" s="89" t="s">
        <v>176</v>
      </c>
      <c r="C33" s="89" t="s">
        <v>192</v>
      </c>
      <c r="D33" s="89" t="s">
        <v>331</v>
      </c>
      <c r="E33" s="89"/>
      <c r="F33" s="86"/>
      <c r="G33" s="117"/>
      <c r="H33" s="117">
        <f t="shared" si="0"/>
        <v>10</v>
      </c>
      <c r="I33" s="117">
        <f>I34</f>
        <v>10</v>
      </c>
    </row>
    <row r="34" spans="1:10" ht="25.5">
      <c r="A34" s="131" t="s">
        <v>194</v>
      </c>
      <c r="B34" s="89" t="s">
        <v>176</v>
      </c>
      <c r="C34" s="89" t="s">
        <v>192</v>
      </c>
      <c r="D34" s="89" t="s">
        <v>331</v>
      </c>
      <c r="E34" s="84" t="s">
        <v>188</v>
      </c>
      <c r="F34" s="86"/>
      <c r="G34" s="117"/>
      <c r="H34" s="117">
        <f t="shared" si="0"/>
        <v>10</v>
      </c>
      <c r="I34" s="117">
        <v>10</v>
      </c>
      <c r="J34" s="30" t="s">
        <v>332</v>
      </c>
    </row>
    <row r="35" spans="1:10">
      <c r="A35" s="120" t="s">
        <v>205</v>
      </c>
      <c r="B35" s="89" t="s">
        <v>178</v>
      </c>
      <c r="C35" s="89"/>
      <c r="D35" s="89"/>
      <c r="E35" s="89"/>
      <c r="F35" s="86" t="e">
        <f>F36</f>
        <v>#REF!</v>
      </c>
      <c r="G35" s="117" t="e">
        <f>G36</f>
        <v>#REF!</v>
      </c>
      <c r="H35" s="117" t="e">
        <f t="shared" si="0"/>
        <v>#REF!</v>
      </c>
      <c r="I35" s="211">
        <f>I36</f>
        <v>89.699999999999989</v>
      </c>
    </row>
    <row r="36" spans="1:10">
      <c r="A36" s="120" t="s">
        <v>80</v>
      </c>
      <c r="B36" s="89" t="s">
        <v>178</v>
      </c>
      <c r="C36" s="89" t="s">
        <v>183</v>
      </c>
      <c r="D36" s="89"/>
      <c r="E36" s="89"/>
      <c r="F36" s="86" t="e">
        <f>#REF!+#REF!</f>
        <v>#REF!</v>
      </c>
      <c r="G36" s="117" t="e">
        <f>#REF!</f>
        <v>#REF!</v>
      </c>
      <c r="H36" s="117" t="e">
        <f t="shared" si="0"/>
        <v>#REF!</v>
      </c>
      <c r="I36" s="117">
        <f>I37</f>
        <v>89.699999999999989</v>
      </c>
    </row>
    <row r="37" spans="1:10" ht="63.75">
      <c r="A37" s="131" t="s">
        <v>400</v>
      </c>
      <c r="B37" s="89" t="s">
        <v>178</v>
      </c>
      <c r="C37" s="89" t="s">
        <v>183</v>
      </c>
      <c r="D37" s="89" t="s">
        <v>333</v>
      </c>
      <c r="E37" s="89"/>
      <c r="F37" s="121"/>
      <c r="G37" s="117"/>
      <c r="H37" s="117">
        <f t="shared" si="0"/>
        <v>89.699999999999989</v>
      </c>
      <c r="I37" s="117">
        <f>I38+I39+I40</f>
        <v>89.699999999999989</v>
      </c>
    </row>
    <row r="38" spans="1:10">
      <c r="A38" s="128" t="s">
        <v>321</v>
      </c>
      <c r="B38" s="89" t="s">
        <v>178</v>
      </c>
      <c r="C38" s="89" t="s">
        <v>183</v>
      </c>
      <c r="D38" s="89" t="s">
        <v>333</v>
      </c>
      <c r="E38" s="129" t="s">
        <v>180</v>
      </c>
      <c r="F38" s="121"/>
      <c r="G38" s="117">
        <v>0</v>
      </c>
      <c r="H38" s="117">
        <f t="shared" si="0"/>
        <v>65.66</v>
      </c>
      <c r="I38" s="117">
        <v>65.66</v>
      </c>
      <c r="J38" s="30" t="s">
        <v>334</v>
      </c>
    </row>
    <row r="39" spans="1:10" ht="38.25">
      <c r="A39" s="128" t="s">
        <v>325</v>
      </c>
      <c r="B39" s="89" t="s">
        <v>178</v>
      </c>
      <c r="C39" s="89" t="s">
        <v>183</v>
      </c>
      <c r="D39" s="89" t="s">
        <v>333</v>
      </c>
      <c r="E39" s="129" t="s">
        <v>305</v>
      </c>
      <c r="F39" s="121"/>
      <c r="G39" s="117">
        <v>0</v>
      </c>
      <c r="H39" s="117">
        <f t="shared" si="0"/>
        <v>19.829999999999998</v>
      </c>
      <c r="I39" s="117">
        <v>19.829999999999998</v>
      </c>
      <c r="J39" s="30" t="s">
        <v>334</v>
      </c>
    </row>
    <row r="40" spans="1:10" ht="25.5">
      <c r="A40" s="131" t="s">
        <v>194</v>
      </c>
      <c r="B40" s="89" t="s">
        <v>178</v>
      </c>
      <c r="C40" s="89" t="s">
        <v>183</v>
      </c>
      <c r="D40" s="89" t="s">
        <v>333</v>
      </c>
      <c r="E40" s="89" t="s">
        <v>188</v>
      </c>
      <c r="F40" s="121"/>
      <c r="G40" s="117"/>
      <c r="H40" s="117">
        <f t="shared" si="0"/>
        <v>4.21</v>
      </c>
      <c r="I40" s="117">
        <v>4.21</v>
      </c>
      <c r="J40" s="30" t="s">
        <v>334</v>
      </c>
    </row>
    <row r="41" spans="1:10">
      <c r="A41" s="120" t="s">
        <v>195</v>
      </c>
      <c r="B41" s="89" t="s">
        <v>187</v>
      </c>
      <c r="C41" s="89"/>
      <c r="D41" s="89"/>
      <c r="E41" s="89"/>
      <c r="F41" s="86" t="e">
        <f>F42+#REF!</f>
        <v>#REF!</v>
      </c>
      <c r="G41" s="117" t="e">
        <f>G42</f>
        <v>#REF!</v>
      </c>
      <c r="H41" s="117" t="e">
        <f t="shared" si="0"/>
        <v>#REF!</v>
      </c>
      <c r="I41" s="211">
        <f>I42</f>
        <v>0</v>
      </c>
    </row>
    <row r="42" spans="1:10">
      <c r="A42" s="120" t="s">
        <v>52</v>
      </c>
      <c r="B42" s="89" t="s">
        <v>187</v>
      </c>
      <c r="C42" s="89" t="s">
        <v>183</v>
      </c>
      <c r="D42" s="89"/>
      <c r="E42" s="89"/>
      <c r="F42" s="86" t="e">
        <f>#REF!+#REF!+#REF!+#REF!+#REF!</f>
        <v>#REF!</v>
      </c>
      <c r="G42" s="117" t="e">
        <f>#REF!</f>
        <v>#REF!</v>
      </c>
      <c r="H42" s="117" t="e">
        <f t="shared" si="0"/>
        <v>#REF!</v>
      </c>
      <c r="I42" s="117">
        <f>I43</f>
        <v>0</v>
      </c>
    </row>
    <row r="43" spans="1:10" ht="25.5">
      <c r="A43" s="127" t="s">
        <v>335</v>
      </c>
      <c r="B43" s="89" t="s">
        <v>187</v>
      </c>
      <c r="C43" s="89" t="s">
        <v>183</v>
      </c>
      <c r="D43" s="89" t="s">
        <v>336</v>
      </c>
      <c r="E43" s="89"/>
      <c r="F43" s="121"/>
      <c r="G43" s="117"/>
      <c r="H43" s="117">
        <f t="shared" si="0"/>
        <v>0</v>
      </c>
      <c r="I43" s="117">
        <f>I44</f>
        <v>0</v>
      </c>
    </row>
    <row r="44" spans="1:10" ht="25.5">
      <c r="A44" s="127" t="s">
        <v>194</v>
      </c>
      <c r="B44" s="89" t="s">
        <v>187</v>
      </c>
      <c r="C44" s="89" t="s">
        <v>183</v>
      </c>
      <c r="D44" s="89" t="s">
        <v>336</v>
      </c>
      <c r="E44" s="89" t="s">
        <v>188</v>
      </c>
      <c r="F44" s="121"/>
      <c r="G44" s="117"/>
      <c r="H44" s="117">
        <f t="shared" si="0"/>
        <v>0</v>
      </c>
      <c r="I44" s="117"/>
    </row>
    <row r="45" spans="1:10">
      <c r="A45" s="120" t="s">
        <v>197</v>
      </c>
      <c r="B45" s="89" t="s">
        <v>196</v>
      </c>
      <c r="C45" s="89"/>
      <c r="D45" s="89"/>
      <c r="E45" s="89"/>
      <c r="F45" s="86" t="e">
        <f>F46</f>
        <v>#REF!</v>
      </c>
      <c r="G45" s="117" t="e">
        <f>G46</f>
        <v>#REF!</v>
      </c>
      <c r="H45" s="117" t="e">
        <f t="shared" si="0"/>
        <v>#REF!</v>
      </c>
      <c r="I45" s="211">
        <f>I46</f>
        <v>291.96000000000004</v>
      </c>
    </row>
    <row r="46" spans="1:10">
      <c r="A46" s="120" t="s">
        <v>46</v>
      </c>
      <c r="B46" s="89" t="s">
        <v>196</v>
      </c>
      <c r="C46" s="89" t="s">
        <v>196</v>
      </c>
      <c r="D46" s="89"/>
      <c r="E46" s="89"/>
      <c r="F46" s="86" t="e">
        <f>#REF!+#REF!</f>
        <v>#REF!</v>
      </c>
      <c r="G46" s="117" t="e">
        <f>#REF!</f>
        <v>#REF!</v>
      </c>
      <c r="H46" s="117" t="e">
        <f t="shared" si="0"/>
        <v>#REF!</v>
      </c>
      <c r="I46" s="117">
        <f>I47</f>
        <v>291.96000000000004</v>
      </c>
    </row>
    <row r="47" spans="1:10">
      <c r="A47" s="127" t="s">
        <v>337</v>
      </c>
      <c r="B47" s="89" t="s">
        <v>196</v>
      </c>
      <c r="C47" s="89" t="s">
        <v>196</v>
      </c>
      <c r="D47" s="89" t="s">
        <v>309</v>
      </c>
      <c r="E47" s="89"/>
      <c r="F47" s="121"/>
      <c r="G47" s="117"/>
      <c r="H47" s="117">
        <f t="shared" si="0"/>
        <v>291.96000000000004</v>
      </c>
      <c r="I47" s="117">
        <f>I48</f>
        <v>291.96000000000004</v>
      </c>
    </row>
    <row r="48" spans="1:10" ht="25.5">
      <c r="A48" s="127" t="s">
        <v>338</v>
      </c>
      <c r="B48" s="89" t="s">
        <v>196</v>
      </c>
      <c r="C48" s="89" t="s">
        <v>196</v>
      </c>
      <c r="D48" s="89" t="s">
        <v>310</v>
      </c>
      <c r="E48" s="89"/>
      <c r="F48" s="121"/>
      <c r="G48" s="117"/>
      <c r="H48" s="117">
        <f t="shared" si="0"/>
        <v>291.96000000000004</v>
      </c>
      <c r="I48" s="117">
        <f>I49+I52</f>
        <v>291.96000000000004</v>
      </c>
    </row>
    <row r="49" spans="1:9" ht="25.5">
      <c r="A49" s="128" t="s">
        <v>339</v>
      </c>
      <c r="B49" s="89" t="s">
        <v>196</v>
      </c>
      <c r="C49" s="89" t="s">
        <v>196</v>
      </c>
      <c r="D49" s="89" t="s">
        <v>311</v>
      </c>
      <c r="E49" s="89"/>
      <c r="F49" s="121"/>
      <c r="G49" s="117"/>
      <c r="H49" s="117">
        <f t="shared" si="0"/>
        <v>281.96000000000004</v>
      </c>
      <c r="I49" s="117">
        <f>I50+I51</f>
        <v>281.96000000000004</v>
      </c>
    </row>
    <row r="50" spans="1:9">
      <c r="A50" s="128" t="s">
        <v>312</v>
      </c>
      <c r="B50" s="89" t="s">
        <v>196</v>
      </c>
      <c r="C50" s="89" t="s">
        <v>196</v>
      </c>
      <c r="D50" s="89" t="s">
        <v>311</v>
      </c>
      <c r="E50" s="129" t="s">
        <v>193</v>
      </c>
      <c r="F50" s="121"/>
      <c r="G50" s="117"/>
      <c r="H50" s="117">
        <f t="shared" si="0"/>
        <v>216.56</v>
      </c>
      <c r="I50" s="117">
        <v>216.56</v>
      </c>
    </row>
    <row r="51" spans="1:9" ht="38.25">
      <c r="A51" s="128" t="s">
        <v>340</v>
      </c>
      <c r="B51" s="89" t="s">
        <v>196</v>
      </c>
      <c r="C51" s="89" t="s">
        <v>196</v>
      </c>
      <c r="D51" s="89" t="s">
        <v>311</v>
      </c>
      <c r="E51" s="129" t="s">
        <v>313</v>
      </c>
      <c r="F51" s="121"/>
      <c r="G51" s="117"/>
      <c r="H51" s="117">
        <f t="shared" si="0"/>
        <v>65.400000000000006</v>
      </c>
      <c r="I51" s="117">
        <v>65.400000000000006</v>
      </c>
    </row>
    <row r="52" spans="1:9">
      <c r="A52" s="127" t="s">
        <v>341</v>
      </c>
      <c r="B52" s="89" t="s">
        <v>196</v>
      </c>
      <c r="C52" s="89" t="s">
        <v>196</v>
      </c>
      <c r="D52" s="89" t="s">
        <v>342</v>
      </c>
      <c r="E52" s="89"/>
      <c r="F52" s="121"/>
      <c r="G52" s="117"/>
      <c r="H52" s="117">
        <f t="shared" si="0"/>
        <v>10</v>
      </c>
      <c r="I52" s="117">
        <f>I53</f>
        <v>10</v>
      </c>
    </row>
    <row r="53" spans="1:9" ht="25.5">
      <c r="A53" s="127" t="s">
        <v>194</v>
      </c>
      <c r="B53" s="89" t="s">
        <v>196</v>
      </c>
      <c r="C53" s="89" t="s">
        <v>196</v>
      </c>
      <c r="D53" s="89" t="s">
        <v>342</v>
      </c>
      <c r="E53" s="89" t="s">
        <v>188</v>
      </c>
      <c r="F53" s="121"/>
      <c r="G53" s="117"/>
      <c r="H53" s="117">
        <f t="shared" si="0"/>
        <v>10</v>
      </c>
      <c r="I53" s="117">
        <v>10</v>
      </c>
    </row>
    <row r="54" spans="1:9" ht="25.5">
      <c r="A54" s="217" t="s">
        <v>199</v>
      </c>
      <c r="B54" s="218" t="s">
        <v>198</v>
      </c>
      <c r="C54" s="218"/>
      <c r="D54" s="218"/>
      <c r="E54" s="218"/>
      <c r="F54" s="219" t="e">
        <f>F55</f>
        <v>#REF!</v>
      </c>
      <c r="G54" s="220">
        <f>G55</f>
        <v>0</v>
      </c>
      <c r="H54" s="220">
        <f t="shared" ref="H54:H66" si="2">I54-G54</f>
        <v>803.37194</v>
      </c>
      <c r="I54" s="221">
        <f>I55</f>
        <v>803.37194</v>
      </c>
    </row>
    <row r="55" spans="1:9">
      <c r="A55" s="120" t="s">
        <v>200</v>
      </c>
      <c r="B55" s="89" t="s">
        <v>198</v>
      </c>
      <c r="C55" s="89" t="s">
        <v>176</v>
      </c>
      <c r="D55" s="89"/>
      <c r="E55" s="89"/>
      <c r="F55" s="86" t="e">
        <f>#REF!+F56</f>
        <v>#REF!</v>
      </c>
      <c r="G55" s="117">
        <f>G56</f>
        <v>0</v>
      </c>
      <c r="H55" s="117">
        <f t="shared" si="2"/>
        <v>803.37194</v>
      </c>
      <c r="I55" s="211">
        <f>I60</f>
        <v>803.37194</v>
      </c>
    </row>
    <row r="56" spans="1:9" ht="51">
      <c r="A56" s="88" t="s">
        <v>402</v>
      </c>
      <c r="B56" s="89" t="s">
        <v>198</v>
      </c>
      <c r="C56" s="89" t="s">
        <v>176</v>
      </c>
      <c r="D56" s="89" t="s">
        <v>403</v>
      </c>
      <c r="E56" s="89"/>
      <c r="F56" s="86">
        <f>F57+F58+F59</f>
        <v>378.5</v>
      </c>
      <c r="G56" s="222"/>
      <c r="H56" s="117">
        <f t="shared" si="2"/>
        <v>0</v>
      </c>
      <c r="I56" s="211">
        <v>0</v>
      </c>
    </row>
    <row r="57" spans="1:9" ht="25.5">
      <c r="A57" s="127" t="s">
        <v>194</v>
      </c>
      <c r="B57" s="89" t="s">
        <v>198</v>
      </c>
      <c r="C57" s="89" t="s">
        <v>176</v>
      </c>
      <c r="D57" s="89" t="s">
        <v>403</v>
      </c>
      <c r="E57" s="89" t="s">
        <v>188</v>
      </c>
      <c r="F57" s="121">
        <v>318.5</v>
      </c>
      <c r="G57" s="117"/>
      <c r="H57" s="117">
        <f t="shared" si="2"/>
        <v>0</v>
      </c>
      <c r="I57" s="211">
        <v>0</v>
      </c>
    </row>
    <row r="58" spans="1:9">
      <c r="A58" s="120" t="s">
        <v>189</v>
      </c>
      <c r="B58" s="89" t="s">
        <v>198</v>
      </c>
      <c r="C58" s="89" t="s">
        <v>176</v>
      </c>
      <c r="D58" s="89" t="s">
        <v>403</v>
      </c>
      <c r="E58" s="89" t="s">
        <v>190</v>
      </c>
      <c r="F58" s="121">
        <v>38</v>
      </c>
      <c r="G58" s="117"/>
      <c r="H58" s="117">
        <f t="shared" si="2"/>
        <v>0</v>
      </c>
      <c r="I58" s="211"/>
    </row>
    <row r="59" spans="1:9">
      <c r="A59" s="120" t="s">
        <v>404</v>
      </c>
      <c r="B59" s="89" t="s">
        <v>198</v>
      </c>
      <c r="C59" s="89" t="s">
        <v>176</v>
      </c>
      <c r="D59" s="89" t="s">
        <v>403</v>
      </c>
      <c r="E59" s="89" t="s">
        <v>191</v>
      </c>
      <c r="F59" s="121">
        <v>22</v>
      </c>
      <c r="G59" s="117"/>
      <c r="H59" s="117">
        <f t="shared" si="2"/>
        <v>0</v>
      </c>
      <c r="I59" s="211"/>
    </row>
    <row r="60" spans="1:9">
      <c r="A60" s="223" t="s">
        <v>343</v>
      </c>
      <c r="B60" s="218" t="s">
        <v>198</v>
      </c>
      <c r="C60" s="218" t="s">
        <v>176</v>
      </c>
      <c r="D60" s="218" t="s">
        <v>314</v>
      </c>
      <c r="E60" s="218"/>
      <c r="F60" s="224"/>
      <c r="G60" s="208"/>
      <c r="H60" s="208">
        <f t="shared" si="2"/>
        <v>803.37194</v>
      </c>
      <c r="I60" s="225">
        <f>I65+I61</f>
        <v>803.37194</v>
      </c>
    </row>
    <row r="61" spans="1:9" ht="25.5">
      <c r="A61" s="127" t="s">
        <v>338</v>
      </c>
      <c r="B61" s="89" t="s">
        <v>198</v>
      </c>
      <c r="C61" s="89" t="s">
        <v>176</v>
      </c>
      <c r="D61" s="89" t="s">
        <v>314</v>
      </c>
      <c r="E61" s="89"/>
      <c r="F61" s="224"/>
      <c r="G61" s="208"/>
      <c r="H61" s="208"/>
      <c r="I61" s="211">
        <f>I62</f>
        <v>803.37194</v>
      </c>
    </row>
    <row r="62" spans="1:9" ht="25.5">
      <c r="A62" s="128" t="s">
        <v>339</v>
      </c>
      <c r="B62" s="89" t="s">
        <v>198</v>
      </c>
      <c r="C62" s="89" t="s">
        <v>176</v>
      </c>
      <c r="D62" s="89" t="s">
        <v>405</v>
      </c>
      <c r="E62" s="89"/>
      <c r="F62" s="224"/>
      <c r="G62" s="208"/>
      <c r="H62" s="208"/>
      <c r="I62" s="211">
        <f>I63+I64</f>
        <v>803.37194</v>
      </c>
    </row>
    <row r="63" spans="1:9">
      <c r="A63" s="128" t="s">
        <v>312</v>
      </c>
      <c r="B63" s="89" t="s">
        <v>198</v>
      </c>
      <c r="C63" s="89" t="s">
        <v>176</v>
      </c>
      <c r="D63" s="89" t="s">
        <v>406</v>
      </c>
      <c r="E63" s="89" t="s">
        <v>193</v>
      </c>
      <c r="F63" s="224"/>
      <c r="G63" s="208"/>
      <c r="H63" s="208"/>
      <c r="I63" s="211">
        <v>627.07506999999998</v>
      </c>
    </row>
    <row r="64" spans="1:9" ht="38.25">
      <c r="A64" s="128" t="s">
        <v>340</v>
      </c>
      <c r="B64" s="89" t="s">
        <v>198</v>
      </c>
      <c r="C64" s="89" t="s">
        <v>176</v>
      </c>
      <c r="D64" s="89" t="s">
        <v>406</v>
      </c>
      <c r="E64" s="89" t="s">
        <v>313</v>
      </c>
      <c r="F64" s="224"/>
      <c r="G64" s="208"/>
      <c r="H64" s="208"/>
      <c r="I64" s="211">
        <v>176.29687000000001</v>
      </c>
    </row>
    <row r="65" spans="1:10">
      <c r="A65" s="127" t="s">
        <v>344</v>
      </c>
      <c r="B65" s="89" t="s">
        <v>198</v>
      </c>
      <c r="C65" s="89" t="s">
        <v>176</v>
      </c>
      <c r="D65" s="89" t="s">
        <v>345</v>
      </c>
      <c r="E65" s="89"/>
      <c r="F65" s="121"/>
      <c r="G65" s="117"/>
      <c r="H65" s="117">
        <f t="shared" si="2"/>
        <v>0</v>
      </c>
      <c r="I65" s="211">
        <f>I66+I67+I68+I69</f>
        <v>0</v>
      </c>
    </row>
    <row r="66" spans="1:10" ht="25.5">
      <c r="A66" s="127" t="s">
        <v>194</v>
      </c>
      <c r="B66" s="89" t="s">
        <v>198</v>
      </c>
      <c r="C66" s="89" t="s">
        <v>176</v>
      </c>
      <c r="D66" s="89" t="s">
        <v>345</v>
      </c>
      <c r="E66" s="89" t="s">
        <v>188</v>
      </c>
      <c r="F66" s="121"/>
      <c r="G66" s="117"/>
      <c r="H66" s="117">
        <f t="shared" si="2"/>
        <v>0</v>
      </c>
      <c r="I66" s="211"/>
      <c r="J66" s="30" t="s">
        <v>332</v>
      </c>
    </row>
    <row r="67" spans="1:10" ht="76.5">
      <c r="A67" s="128" t="s">
        <v>327</v>
      </c>
      <c r="B67" s="89" t="s">
        <v>198</v>
      </c>
      <c r="C67" s="89" t="s">
        <v>176</v>
      </c>
      <c r="D67" s="89" t="s">
        <v>407</v>
      </c>
      <c r="E67" s="129" t="s">
        <v>328</v>
      </c>
      <c r="F67" s="121"/>
      <c r="G67" s="117"/>
      <c r="H67" s="117"/>
      <c r="I67" s="211"/>
    </row>
    <row r="68" spans="1:10">
      <c r="A68" s="128" t="s">
        <v>189</v>
      </c>
      <c r="B68" s="89" t="s">
        <v>198</v>
      </c>
      <c r="C68" s="89" t="s">
        <v>176</v>
      </c>
      <c r="D68" s="89" t="s">
        <v>407</v>
      </c>
      <c r="E68" s="129" t="s">
        <v>190</v>
      </c>
      <c r="F68" s="121"/>
      <c r="G68" s="117"/>
      <c r="H68" s="117"/>
      <c r="I68" s="211"/>
    </row>
    <row r="69" spans="1:10">
      <c r="A69" s="128" t="s">
        <v>329</v>
      </c>
      <c r="B69" s="89" t="s">
        <v>198</v>
      </c>
      <c r="C69" s="89" t="s">
        <v>176</v>
      </c>
      <c r="D69" s="89" t="s">
        <v>407</v>
      </c>
      <c r="E69" s="129" t="s">
        <v>191</v>
      </c>
      <c r="F69" s="121"/>
      <c r="G69" s="117"/>
      <c r="H69" s="117"/>
      <c r="I69" s="211"/>
    </row>
    <row r="70" spans="1:10">
      <c r="A70" s="120" t="s">
        <v>201</v>
      </c>
      <c r="B70" s="89" t="s">
        <v>192</v>
      </c>
      <c r="C70" s="89"/>
      <c r="D70" s="89"/>
      <c r="E70" s="89"/>
      <c r="F70" s="86" t="e">
        <f>F71+F74</f>
        <v>#REF!</v>
      </c>
      <c r="G70" s="117" t="e">
        <f>G71+G74</f>
        <v>#REF!</v>
      </c>
      <c r="H70" s="117" t="e">
        <f t="shared" si="0"/>
        <v>#REF!</v>
      </c>
      <c r="I70" s="211">
        <f>I71+I74</f>
        <v>1354.1999999999998</v>
      </c>
    </row>
    <row r="71" spans="1:10">
      <c r="A71" s="120" t="s">
        <v>122</v>
      </c>
      <c r="B71" s="89" t="s">
        <v>192</v>
      </c>
      <c r="C71" s="89" t="s">
        <v>178</v>
      </c>
      <c r="D71" s="89"/>
      <c r="E71" s="89"/>
      <c r="F71" s="86" t="e">
        <f>#REF!+F72</f>
        <v>#REF!</v>
      </c>
      <c r="G71" s="117">
        <f>G72</f>
        <v>0</v>
      </c>
      <c r="H71" s="117">
        <f t="shared" si="0"/>
        <v>0</v>
      </c>
      <c r="I71" s="117">
        <f>I72</f>
        <v>0</v>
      </c>
    </row>
    <row r="72" spans="1:10" ht="25.5">
      <c r="A72" s="88" t="s">
        <v>346</v>
      </c>
      <c r="B72" s="89" t="s">
        <v>192</v>
      </c>
      <c r="C72" s="89" t="s">
        <v>178</v>
      </c>
      <c r="D72" s="89" t="s">
        <v>317</v>
      </c>
      <c r="E72" s="89"/>
      <c r="F72" s="86">
        <f>F73</f>
        <v>0</v>
      </c>
      <c r="G72" s="117">
        <f>G73</f>
        <v>0</v>
      </c>
      <c r="H72" s="117">
        <f t="shared" si="0"/>
        <v>0</v>
      </c>
      <c r="I72" s="117">
        <f>I73</f>
        <v>0</v>
      </c>
    </row>
    <row r="73" spans="1:10" ht="25.5">
      <c r="A73" s="127" t="s">
        <v>194</v>
      </c>
      <c r="B73" s="89" t="s">
        <v>192</v>
      </c>
      <c r="C73" s="89" t="s">
        <v>178</v>
      </c>
      <c r="D73" s="89" t="s">
        <v>317</v>
      </c>
      <c r="E73" s="89" t="s">
        <v>188</v>
      </c>
      <c r="F73" s="86"/>
      <c r="G73" s="117">
        <f>F73</f>
        <v>0</v>
      </c>
      <c r="H73" s="117">
        <f t="shared" si="0"/>
        <v>0</v>
      </c>
      <c r="I73" s="117"/>
    </row>
    <row r="74" spans="1:10">
      <c r="A74" s="120" t="s">
        <v>126</v>
      </c>
      <c r="B74" s="89" t="s">
        <v>192</v>
      </c>
      <c r="C74" s="89" t="s">
        <v>187</v>
      </c>
      <c r="D74" s="89"/>
      <c r="E74" s="89"/>
      <c r="F74" s="86" t="e">
        <f>#REF!+F75</f>
        <v>#REF!</v>
      </c>
      <c r="G74" s="117" t="e">
        <f>G75</f>
        <v>#REF!</v>
      </c>
      <c r="H74" s="117" t="e">
        <f t="shared" si="0"/>
        <v>#REF!</v>
      </c>
      <c r="I74" s="211">
        <f>I76</f>
        <v>1354.1999999999998</v>
      </c>
    </row>
    <row r="75" spans="1:10" ht="51">
      <c r="A75" s="88" t="s">
        <v>401</v>
      </c>
      <c r="B75" s="89" t="s">
        <v>192</v>
      </c>
      <c r="C75" s="89" t="s">
        <v>187</v>
      </c>
      <c r="D75" s="89"/>
      <c r="E75" s="89"/>
      <c r="F75" s="86" t="e">
        <f>#REF!</f>
        <v>#REF!</v>
      </c>
      <c r="G75" s="117" t="e">
        <f>#REF!</f>
        <v>#REF!</v>
      </c>
      <c r="H75" s="117" t="e">
        <f t="shared" si="0"/>
        <v>#REF!</v>
      </c>
      <c r="I75" s="117">
        <f>I76</f>
        <v>1354.1999999999998</v>
      </c>
    </row>
    <row r="76" spans="1:10">
      <c r="A76" s="88" t="s">
        <v>347</v>
      </c>
      <c r="B76" s="89" t="s">
        <v>192</v>
      </c>
      <c r="C76" s="89" t="s">
        <v>187</v>
      </c>
      <c r="D76" s="89" t="s">
        <v>315</v>
      </c>
      <c r="E76" s="89"/>
      <c r="F76" s="86"/>
      <c r="G76" s="117"/>
      <c r="H76" s="117">
        <f t="shared" si="0"/>
        <v>1354.1999999999998</v>
      </c>
      <c r="I76" s="117">
        <f>I77</f>
        <v>1354.1999999999998</v>
      </c>
    </row>
    <row r="77" spans="1:10" ht="25.5">
      <c r="A77" s="127" t="s">
        <v>348</v>
      </c>
      <c r="B77" s="89" t="s">
        <v>192</v>
      </c>
      <c r="C77" s="89" t="s">
        <v>187</v>
      </c>
      <c r="D77" s="89" t="s">
        <v>316</v>
      </c>
      <c r="E77" s="89"/>
      <c r="F77" s="86"/>
      <c r="G77" s="117"/>
      <c r="H77" s="117">
        <f t="shared" si="0"/>
        <v>1354.1999999999998</v>
      </c>
      <c r="I77" s="117">
        <f>I78</f>
        <v>1354.1999999999998</v>
      </c>
    </row>
    <row r="78" spans="1:10" ht="25.5">
      <c r="A78" s="128" t="s">
        <v>349</v>
      </c>
      <c r="B78" s="89" t="s">
        <v>192</v>
      </c>
      <c r="C78" s="89" t="s">
        <v>187</v>
      </c>
      <c r="D78" s="89" t="s">
        <v>350</v>
      </c>
      <c r="E78" s="89"/>
      <c r="F78" s="86"/>
      <c r="G78" s="117"/>
      <c r="H78" s="117">
        <f t="shared" si="0"/>
        <v>1354.1999999999998</v>
      </c>
      <c r="I78" s="117">
        <f>I79+I80</f>
        <v>1354.1999999999998</v>
      </c>
    </row>
    <row r="79" spans="1:10">
      <c r="A79" s="128" t="s">
        <v>312</v>
      </c>
      <c r="B79" s="89" t="s">
        <v>192</v>
      </c>
      <c r="C79" s="89" t="s">
        <v>187</v>
      </c>
      <c r="D79" s="89" t="s">
        <v>350</v>
      </c>
      <c r="E79" s="129" t="s">
        <v>193</v>
      </c>
      <c r="F79" s="86"/>
      <c r="G79" s="117"/>
      <c r="H79" s="117">
        <f t="shared" si="0"/>
        <v>1052.1199999999999</v>
      </c>
      <c r="I79" s="117">
        <v>1052.1199999999999</v>
      </c>
    </row>
    <row r="80" spans="1:10" ht="38.25">
      <c r="A80" s="128" t="s">
        <v>340</v>
      </c>
      <c r="B80" s="89" t="s">
        <v>192</v>
      </c>
      <c r="C80" s="89" t="s">
        <v>187</v>
      </c>
      <c r="D80" s="89" t="s">
        <v>350</v>
      </c>
      <c r="E80" s="129" t="s">
        <v>313</v>
      </c>
      <c r="F80" s="86"/>
      <c r="G80" s="117"/>
      <c r="H80" s="117">
        <f t="shared" si="0"/>
        <v>302.08</v>
      </c>
      <c r="I80" s="117">
        <v>302.08</v>
      </c>
    </row>
    <row r="81" spans="1:9">
      <c r="A81" s="88" t="s">
        <v>202</v>
      </c>
      <c r="B81" s="89" t="s">
        <v>203</v>
      </c>
      <c r="C81" s="89" t="s">
        <v>203</v>
      </c>
      <c r="D81" s="89" t="s">
        <v>204</v>
      </c>
      <c r="E81" s="89" t="s">
        <v>179</v>
      </c>
      <c r="F81" s="86">
        <v>0</v>
      </c>
      <c r="G81" s="117">
        <v>139.80000000000001</v>
      </c>
      <c r="H81" s="117">
        <f t="shared" si="0"/>
        <v>-139.80000000000001</v>
      </c>
      <c r="I81" s="117"/>
    </row>
    <row r="82" spans="1:9">
      <c r="A82" s="88" t="s">
        <v>202</v>
      </c>
      <c r="B82" s="89"/>
      <c r="C82" s="89"/>
      <c r="D82" s="89"/>
      <c r="E82" s="89"/>
      <c r="F82" s="86"/>
      <c r="G82" s="117"/>
      <c r="H82" s="117">
        <f t="shared" si="0"/>
        <v>0</v>
      </c>
      <c r="I82" s="117"/>
    </row>
    <row r="83" spans="1:9">
      <c r="A83" s="307" t="s">
        <v>37</v>
      </c>
      <c r="B83" s="307"/>
      <c r="C83" s="307"/>
      <c r="D83" s="307"/>
      <c r="E83" s="307"/>
      <c r="F83" s="86" t="e">
        <f>F7+F35+#REF!+F41+F45+#REF!+F70+F81</f>
        <v>#REF!</v>
      </c>
      <c r="G83" s="132" t="e">
        <f>G7+G35+G41+G45+#REF!+G70+G81</f>
        <v>#REF!</v>
      </c>
      <c r="H83" s="117" t="e">
        <f t="shared" ref="H83" si="3">I83-G83</f>
        <v>#REF!</v>
      </c>
      <c r="I83" s="132">
        <f>I7+I35+I41+I45+I60+I70</f>
        <v>4995.7919400000001</v>
      </c>
    </row>
    <row r="84" spans="1:9">
      <c r="G84" s="133">
        <v>5067.6000000000004</v>
      </c>
    </row>
    <row r="85" spans="1:9">
      <c r="G85" s="135" t="e">
        <f>G84-G83</f>
        <v>#REF!</v>
      </c>
    </row>
    <row r="87" spans="1:9">
      <c r="I87" s="135">
        <v>0</v>
      </c>
    </row>
    <row r="90" spans="1:9">
      <c r="H90" s="136"/>
      <c r="I90" s="137"/>
    </row>
  </sheetData>
  <mergeCells count="4">
    <mergeCell ref="E1:J1"/>
    <mergeCell ref="K1:L1"/>
    <mergeCell ref="A83:E83"/>
    <mergeCell ref="A3:I3"/>
  </mergeCells>
  <pageMargins left="1.1417322834645669" right="0.19685039370078741" top="0.59055118110236227" bottom="0.27559055118110237" header="0.31496062992125984" footer="0.31496062992125984"/>
  <pageSetup paperSize="9" scale="78" fitToHeight="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89"/>
  <sheetViews>
    <sheetView workbookViewId="0">
      <selection activeCell="A4" sqref="A4"/>
    </sheetView>
  </sheetViews>
  <sheetFormatPr defaultColWidth="36" defaultRowHeight="12.75"/>
  <cols>
    <col min="1" max="1" width="57.7109375" style="27" customWidth="1"/>
    <col min="2" max="2" width="7.42578125" style="29" customWidth="1"/>
    <col min="3" max="3" width="6.7109375" style="29" customWidth="1"/>
    <col min="4" max="4" width="16.42578125" style="29" customWidth="1"/>
    <col min="5" max="5" width="8.85546875" style="29" customWidth="1"/>
    <col min="6" max="6" width="10.7109375" style="29" hidden="1" customWidth="1"/>
    <col min="7" max="7" width="15.42578125" style="135" hidden="1" customWidth="1"/>
    <col min="8" max="8" width="16.140625" style="134" hidden="1" customWidth="1"/>
    <col min="9" max="9" width="16.140625" style="134" customWidth="1"/>
    <col min="10" max="10" width="17.140625" style="135" customWidth="1"/>
    <col min="11" max="11" width="9.140625" style="30" hidden="1" customWidth="1"/>
    <col min="12" max="254" width="9.140625" style="30" customWidth="1"/>
    <col min="255" max="255" width="3.5703125" style="30" customWidth="1"/>
    <col min="256" max="16384" width="36" style="30"/>
  </cols>
  <sheetData>
    <row r="1" spans="1:13" ht="123" customHeight="1">
      <c r="A1" s="23"/>
      <c r="B1" s="23"/>
      <c r="E1" s="274" t="s">
        <v>434</v>
      </c>
      <c r="F1" s="274"/>
      <c r="G1" s="274"/>
      <c r="H1" s="274"/>
      <c r="I1" s="274"/>
      <c r="J1" s="274"/>
      <c r="K1" s="274"/>
      <c r="L1" s="304"/>
      <c r="M1" s="304"/>
    </row>
    <row r="2" spans="1:13" s="32" customFormat="1" ht="84" customHeight="1">
      <c r="A2" s="305" t="s">
        <v>419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3" s="31" customFormat="1" ht="15.75">
      <c r="A3" s="114"/>
      <c r="B3" s="114"/>
      <c r="C3" s="114"/>
      <c r="D3" s="115"/>
      <c r="E3" s="116"/>
      <c r="F3" s="116"/>
      <c r="G3" s="116"/>
      <c r="H3" s="116"/>
      <c r="I3" s="116"/>
      <c r="J3" s="163" t="s">
        <v>353</v>
      </c>
    </row>
    <row r="4" spans="1:13" s="59" customFormat="1" ht="81.75" customHeight="1">
      <c r="A4" s="75" t="s">
        <v>70</v>
      </c>
      <c r="B4" s="84" t="s">
        <v>170</v>
      </c>
      <c r="C4" s="84" t="s">
        <v>171</v>
      </c>
      <c r="D4" s="84" t="s">
        <v>172</v>
      </c>
      <c r="E4" s="84" t="s">
        <v>173</v>
      </c>
      <c r="F4" s="85" t="s">
        <v>10</v>
      </c>
      <c r="G4" s="117" t="s">
        <v>318</v>
      </c>
      <c r="H4" s="117" t="s">
        <v>10</v>
      </c>
      <c r="I4" s="119" t="s">
        <v>300</v>
      </c>
      <c r="J4" s="119" t="s">
        <v>301</v>
      </c>
    </row>
    <row r="5" spans="1:13" s="58" customFormat="1">
      <c r="A5" s="118">
        <v>1</v>
      </c>
      <c r="B5" s="84" t="s">
        <v>71</v>
      </c>
      <c r="C5" s="84" t="s">
        <v>72</v>
      </c>
      <c r="D5" s="84" t="s">
        <v>73</v>
      </c>
      <c r="E5" s="84" t="s">
        <v>74</v>
      </c>
      <c r="F5" s="118">
        <v>7</v>
      </c>
      <c r="G5" s="119">
        <v>8</v>
      </c>
      <c r="H5" s="119">
        <v>7</v>
      </c>
      <c r="I5" s="84" t="s">
        <v>364</v>
      </c>
      <c r="J5" s="164">
        <v>8</v>
      </c>
    </row>
    <row r="6" spans="1:13" s="31" customFormat="1">
      <c r="A6" s="204" t="s">
        <v>174</v>
      </c>
      <c r="B6" s="205" t="s">
        <v>176</v>
      </c>
      <c r="C6" s="205" t="s">
        <v>303</v>
      </c>
      <c r="D6" s="205" t="s">
        <v>302</v>
      </c>
      <c r="E6" s="206"/>
      <c r="F6" s="207" t="e">
        <f>F7+F19+F31</f>
        <v>#REF!</v>
      </c>
      <c r="G6" s="208" t="e">
        <f>G7+G19+G31+G13</f>
        <v>#REF!</v>
      </c>
      <c r="H6" s="208" t="e">
        <f>J6-G6</f>
        <v>#REF!</v>
      </c>
      <c r="I6" s="225">
        <f>I7+I19+I31+I13</f>
        <v>2456.585</v>
      </c>
      <c r="J6" s="225">
        <f>J7+J19+J31+J13</f>
        <v>2456.5600000000004</v>
      </c>
    </row>
    <row r="7" spans="1:13" s="33" customFormat="1" ht="34.5" customHeight="1">
      <c r="A7" s="87" t="s">
        <v>177</v>
      </c>
      <c r="B7" s="84" t="s">
        <v>176</v>
      </c>
      <c r="C7" s="84" t="s">
        <v>178</v>
      </c>
      <c r="D7" s="84" t="s">
        <v>302</v>
      </c>
      <c r="E7" s="85" t="s">
        <v>209</v>
      </c>
      <c r="F7" s="86" t="e">
        <f>#REF!+F8</f>
        <v>#REF!</v>
      </c>
      <c r="G7" s="117">
        <v>660</v>
      </c>
      <c r="H7" s="117">
        <f t="shared" ref="H7:H81" si="0">J7-G7</f>
        <v>119.38</v>
      </c>
      <c r="I7" s="117">
        <f>I8</f>
        <v>779.38</v>
      </c>
      <c r="J7" s="117">
        <f>J8</f>
        <v>779.38</v>
      </c>
    </row>
    <row r="8" spans="1:13" s="31" customFormat="1" ht="50.25" customHeight="1">
      <c r="A8" s="88" t="s">
        <v>393</v>
      </c>
      <c r="B8" s="89" t="s">
        <v>176</v>
      </c>
      <c r="C8" s="89" t="s">
        <v>178</v>
      </c>
      <c r="D8" s="89" t="s">
        <v>304</v>
      </c>
      <c r="E8" s="89" t="s">
        <v>209</v>
      </c>
      <c r="F8" s="86">
        <f t="shared" ref="F8" si="1">F9</f>
        <v>500</v>
      </c>
      <c r="G8" s="117">
        <f>G9</f>
        <v>0</v>
      </c>
      <c r="H8" s="117">
        <f t="shared" si="0"/>
        <v>779.38</v>
      </c>
      <c r="I8" s="117">
        <f>I9</f>
        <v>779.38</v>
      </c>
      <c r="J8" s="117">
        <f>J9</f>
        <v>779.38</v>
      </c>
    </row>
    <row r="9" spans="1:13" s="31" customFormat="1" ht="17.25" customHeight="1">
      <c r="A9" s="88" t="s">
        <v>181</v>
      </c>
      <c r="B9" s="89" t="s">
        <v>176</v>
      </c>
      <c r="C9" s="89" t="s">
        <v>178</v>
      </c>
      <c r="D9" s="89" t="s">
        <v>319</v>
      </c>
      <c r="E9" s="89"/>
      <c r="F9" s="86">
        <f>F11+F12</f>
        <v>500</v>
      </c>
      <c r="G9" s="117"/>
      <c r="H9" s="117">
        <f t="shared" si="0"/>
        <v>779.38</v>
      </c>
      <c r="I9" s="117">
        <f>I11+I12</f>
        <v>779.38</v>
      </c>
      <c r="J9" s="117">
        <f>J11+J12</f>
        <v>779.38</v>
      </c>
    </row>
    <row r="10" spans="1:13" s="31" customFormat="1" ht="25.5">
      <c r="A10" s="88" t="s">
        <v>394</v>
      </c>
      <c r="B10" s="89" t="s">
        <v>176</v>
      </c>
      <c r="C10" s="89" t="s">
        <v>178</v>
      </c>
      <c r="D10" s="89" t="s">
        <v>320</v>
      </c>
      <c r="E10" s="89"/>
      <c r="F10" s="121"/>
      <c r="G10" s="117"/>
      <c r="H10" s="117">
        <f t="shared" si="0"/>
        <v>779.38</v>
      </c>
      <c r="I10" s="117">
        <f>I11+I12</f>
        <v>779.38</v>
      </c>
      <c r="J10" s="117">
        <f>J11+J12</f>
        <v>779.38</v>
      </c>
    </row>
    <row r="11" spans="1:13" s="31" customFormat="1">
      <c r="A11" s="88" t="s">
        <v>321</v>
      </c>
      <c r="B11" s="89" t="s">
        <v>176</v>
      </c>
      <c r="C11" s="89" t="s">
        <v>178</v>
      </c>
      <c r="D11" s="89" t="s">
        <v>320</v>
      </c>
      <c r="E11" s="89" t="s">
        <v>180</v>
      </c>
      <c r="F11" s="121">
        <v>500</v>
      </c>
      <c r="G11" s="117"/>
      <c r="H11" s="117">
        <f t="shared" si="0"/>
        <v>598.6</v>
      </c>
      <c r="I11" s="117">
        <v>598.6</v>
      </c>
      <c r="J11" s="117">
        <v>598.6</v>
      </c>
      <c r="M11" s="30"/>
    </row>
    <row r="12" spans="1:13" s="31" customFormat="1">
      <c r="A12" s="88" t="s">
        <v>322</v>
      </c>
      <c r="B12" s="89" t="s">
        <v>176</v>
      </c>
      <c r="C12" s="89" t="s">
        <v>178</v>
      </c>
      <c r="D12" s="89" t="s">
        <v>320</v>
      </c>
      <c r="E12" s="89" t="s">
        <v>305</v>
      </c>
      <c r="F12" s="121"/>
      <c r="G12" s="117"/>
      <c r="H12" s="117">
        <f t="shared" si="0"/>
        <v>180.78</v>
      </c>
      <c r="I12" s="117">
        <v>180.78</v>
      </c>
      <c r="J12" s="117">
        <v>180.78</v>
      </c>
      <c r="M12" s="30"/>
    </row>
    <row r="13" spans="1:13" s="60" customFormat="1" ht="38.25">
      <c r="A13" s="122" t="s">
        <v>66</v>
      </c>
      <c r="B13" s="123" t="s">
        <v>182</v>
      </c>
      <c r="C13" s="123" t="s">
        <v>183</v>
      </c>
      <c r="D13" s="123" t="s">
        <v>302</v>
      </c>
      <c r="E13" s="123" t="s">
        <v>209</v>
      </c>
      <c r="F13" s="86"/>
      <c r="G13" s="117" t="e">
        <f>#REF!</f>
        <v>#REF!</v>
      </c>
      <c r="H13" s="117">
        <f>J1</f>
        <v>0</v>
      </c>
      <c r="I13" s="117">
        <f t="shared" ref="I13:J15" si="2">I14</f>
        <v>470.72</v>
      </c>
      <c r="J13" s="117">
        <f t="shared" si="2"/>
        <v>470.72</v>
      </c>
      <c r="K13" s="31"/>
    </row>
    <row r="14" spans="1:13" s="60" customFormat="1" ht="42.75" customHeight="1">
      <c r="A14" s="122" t="s">
        <v>395</v>
      </c>
      <c r="B14" s="125" t="s">
        <v>176</v>
      </c>
      <c r="C14" s="125" t="s">
        <v>183</v>
      </c>
      <c r="D14" s="126" t="s">
        <v>304</v>
      </c>
      <c r="E14" s="90" t="s">
        <v>303</v>
      </c>
      <c r="F14" s="86"/>
      <c r="G14" s="117"/>
      <c r="H14" s="117"/>
      <c r="I14" s="117">
        <f t="shared" si="2"/>
        <v>470.72</v>
      </c>
      <c r="J14" s="117">
        <f t="shared" si="2"/>
        <v>470.72</v>
      </c>
      <c r="K14" s="31"/>
    </row>
    <row r="15" spans="1:13" s="60" customFormat="1" ht="30" customHeight="1">
      <c r="A15" s="124" t="s">
        <v>184</v>
      </c>
      <c r="B15" s="125" t="s">
        <v>176</v>
      </c>
      <c r="C15" s="125" t="s">
        <v>183</v>
      </c>
      <c r="D15" s="126" t="s">
        <v>319</v>
      </c>
      <c r="E15" s="90"/>
      <c r="F15" s="86"/>
      <c r="G15" s="117"/>
      <c r="H15" s="117"/>
      <c r="I15" s="117">
        <f t="shared" si="2"/>
        <v>470.72</v>
      </c>
      <c r="J15" s="117">
        <f t="shared" si="2"/>
        <v>470.72</v>
      </c>
      <c r="K15" s="31"/>
    </row>
    <row r="16" spans="1:13" s="60" customFormat="1" ht="40.5" customHeight="1">
      <c r="A16" s="124" t="s">
        <v>396</v>
      </c>
      <c r="B16" s="125" t="s">
        <v>176</v>
      </c>
      <c r="C16" s="125" t="s">
        <v>183</v>
      </c>
      <c r="D16" s="126" t="s">
        <v>319</v>
      </c>
      <c r="E16" s="90"/>
      <c r="F16" s="86"/>
      <c r="G16" s="117"/>
      <c r="H16" s="117"/>
      <c r="I16" s="117">
        <f>I17+I18</f>
        <v>470.72</v>
      </c>
      <c r="J16" s="117">
        <f>J17+J18</f>
        <v>470.72</v>
      </c>
      <c r="K16" s="31"/>
    </row>
    <row r="17" spans="1:11" s="60" customFormat="1" ht="40.5" customHeight="1">
      <c r="A17" s="124" t="s">
        <v>321</v>
      </c>
      <c r="B17" s="125" t="s">
        <v>176</v>
      </c>
      <c r="C17" s="125" t="s">
        <v>183</v>
      </c>
      <c r="D17" s="126" t="s">
        <v>351</v>
      </c>
      <c r="E17" s="90" t="s">
        <v>180</v>
      </c>
      <c r="F17" s="86"/>
      <c r="G17" s="117"/>
      <c r="H17" s="117"/>
      <c r="I17" s="117">
        <v>361.54</v>
      </c>
      <c r="J17" s="117">
        <v>361.54</v>
      </c>
      <c r="K17" s="31"/>
    </row>
    <row r="18" spans="1:11" s="60" customFormat="1" ht="40.5" customHeight="1">
      <c r="A18" s="124" t="s">
        <v>352</v>
      </c>
      <c r="B18" s="125" t="s">
        <v>176</v>
      </c>
      <c r="C18" s="125" t="s">
        <v>183</v>
      </c>
      <c r="D18" s="126" t="s">
        <v>351</v>
      </c>
      <c r="E18" s="90" t="s">
        <v>305</v>
      </c>
      <c r="F18" s="86"/>
      <c r="G18" s="117"/>
      <c r="H18" s="117"/>
      <c r="I18" s="117">
        <v>109.18</v>
      </c>
      <c r="J18" s="117">
        <v>109.18</v>
      </c>
      <c r="K18" s="31"/>
    </row>
    <row r="19" spans="1:11" s="60" customFormat="1" ht="54" customHeight="1">
      <c r="A19" s="88" t="s">
        <v>65</v>
      </c>
      <c r="B19" s="89" t="s">
        <v>176</v>
      </c>
      <c r="C19" s="89" t="s">
        <v>186</v>
      </c>
      <c r="D19" s="89"/>
      <c r="E19" s="89"/>
      <c r="F19" s="86" t="e">
        <f>#REF!+#REF!</f>
        <v>#REF!</v>
      </c>
      <c r="G19" s="117" t="e">
        <f>#REF!</f>
        <v>#REF!</v>
      </c>
      <c r="H19" s="117" t="e">
        <f t="shared" si="0"/>
        <v>#REF!</v>
      </c>
      <c r="I19" s="117">
        <f>I20</f>
        <v>1196.4850000000001</v>
      </c>
      <c r="J19" s="117">
        <f>J20</f>
        <v>1196.46</v>
      </c>
    </row>
    <row r="20" spans="1:11" ht="35.25" customHeight="1">
      <c r="A20" s="120" t="s">
        <v>323</v>
      </c>
      <c r="B20" s="89" t="s">
        <v>176</v>
      </c>
      <c r="C20" s="89" t="s">
        <v>186</v>
      </c>
      <c r="D20" s="89" t="s">
        <v>324</v>
      </c>
      <c r="E20" s="89"/>
      <c r="F20" s="121"/>
      <c r="G20" s="117"/>
      <c r="H20" s="117">
        <f t="shared" si="0"/>
        <v>1196.46</v>
      </c>
      <c r="I20" s="117">
        <f>I21</f>
        <v>1196.4850000000001</v>
      </c>
      <c r="J20" s="117">
        <f>J21</f>
        <v>1196.46</v>
      </c>
    </row>
    <row r="21" spans="1:11" ht="51">
      <c r="A21" s="88" t="s">
        <v>397</v>
      </c>
      <c r="B21" s="89" t="s">
        <v>176</v>
      </c>
      <c r="C21" s="89" t="s">
        <v>186</v>
      </c>
      <c r="D21" s="89" t="s">
        <v>306</v>
      </c>
      <c r="E21" s="89"/>
      <c r="F21" s="121"/>
      <c r="G21" s="117"/>
      <c r="H21" s="117">
        <f t="shared" si="0"/>
        <v>1196.46</v>
      </c>
      <c r="I21" s="117">
        <f>I22+I25</f>
        <v>1196.4850000000001</v>
      </c>
      <c r="J21" s="117">
        <f>J22+J25</f>
        <v>1196.46</v>
      </c>
    </row>
    <row r="22" spans="1:11" ht="25.5">
      <c r="A22" s="128" t="s">
        <v>398</v>
      </c>
      <c r="B22" s="89" t="s">
        <v>176</v>
      </c>
      <c r="C22" s="89" t="s">
        <v>186</v>
      </c>
      <c r="D22" s="89" t="s">
        <v>307</v>
      </c>
      <c r="E22" s="89"/>
      <c r="F22" s="121"/>
      <c r="G22" s="117"/>
      <c r="H22" s="117">
        <f t="shared" si="0"/>
        <v>1196.46</v>
      </c>
      <c r="I22" s="117">
        <f>I23+I24</f>
        <v>1196.4850000000001</v>
      </c>
      <c r="J22" s="117">
        <f>J23+J24</f>
        <v>1196.46</v>
      </c>
    </row>
    <row r="23" spans="1:11">
      <c r="A23" s="128" t="s">
        <v>321</v>
      </c>
      <c r="B23" s="89" t="s">
        <v>176</v>
      </c>
      <c r="C23" s="89" t="s">
        <v>186</v>
      </c>
      <c r="D23" s="89" t="s">
        <v>307</v>
      </c>
      <c r="E23" s="129" t="s">
        <v>180</v>
      </c>
      <c r="F23" s="121"/>
      <c r="G23" s="117"/>
      <c r="H23" s="117">
        <f t="shared" si="0"/>
        <v>918.94</v>
      </c>
      <c r="I23" s="117">
        <v>918.94</v>
      </c>
      <c r="J23" s="117">
        <v>918.94</v>
      </c>
    </row>
    <row r="24" spans="1:11" ht="38.25">
      <c r="A24" s="128" t="s">
        <v>325</v>
      </c>
      <c r="B24" s="89" t="s">
        <v>176</v>
      </c>
      <c r="C24" s="89" t="s">
        <v>186</v>
      </c>
      <c r="D24" s="89" t="s">
        <v>307</v>
      </c>
      <c r="E24" s="129" t="s">
        <v>305</v>
      </c>
      <c r="F24" s="121"/>
      <c r="G24" s="117"/>
      <c r="H24" s="117">
        <f t="shared" si="0"/>
        <v>277.52</v>
      </c>
      <c r="I24" s="117">
        <f>277.52+2.5%</f>
        <v>277.54499999999996</v>
      </c>
      <c r="J24" s="117">
        <v>277.52</v>
      </c>
    </row>
    <row r="25" spans="1:11" ht="25.5">
      <c r="A25" s="128" t="s">
        <v>399</v>
      </c>
      <c r="B25" s="89" t="s">
        <v>176</v>
      </c>
      <c r="C25" s="89" t="s">
        <v>186</v>
      </c>
      <c r="D25" s="89" t="s">
        <v>308</v>
      </c>
      <c r="E25" s="89"/>
      <c r="F25" s="121"/>
      <c r="G25" s="117"/>
      <c r="H25" s="117">
        <f t="shared" si="0"/>
        <v>0</v>
      </c>
      <c r="I25" s="117">
        <f>I26+I27+I28+I29+I30</f>
        <v>0</v>
      </c>
      <c r="J25" s="117">
        <f>J26+J27+J28+J29+J30</f>
        <v>0</v>
      </c>
    </row>
    <row r="26" spans="1:11" ht="25.5">
      <c r="A26" s="128" t="s">
        <v>326</v>
      </c>
      <c r="B26" s="89" t="s">
        <v>176</v>
      </c>
      <c r="C26" s="89" t="s">
        <v>186</v>
      </c>
      <c r="D26" s="89" t="s">
        <v>308</v>
      </c>
      <c r="E26" s="130" t="s">
        <v>185</v>
      </c>
      <c r="F26" s="121"/>
      <c r="G26" s="117"/>
      <c r="H26" s="117">
        <f t="shared" si="0"/>
        <v>0</v>
      </c>
      <c r="I26" s="117"/>
      <c r="J26" s="117"/>
    </row>
    <row r="27" spans="1:11" ht="25.5">
      <c r="A27" s="128" t="s">
        <v>194</v>
      </c>
      <c r="B27" s="89" t="s">
        <v>176</v>
      </c>
      <c r="C27" s="89" t="s">
        <v>186</v>
      </c>
      <c r="D27" s="89" t="s">
        <v>308</v>
      </c>
      <c r="E27" s="130">
        <v>244</v>
      </c>
      <c r="F27" s="121"/>
      <c r="G27" s="117"/>
      <c r="H27" s="117">
        <f t="shared" si="0"/>
        <v>0</v>
      </c>
      <c r="I27" s="117"/>
      <c r="J27" s="117"/>
    </row>
    <row r="28" spans="1:11" ht="76.5">
      <c r="A28" s="128" t="s">
        <v>327</v>
      </c>
      <c r="B28" s="89" t="s">
        <v>176</v>
      </c>
      <c r="C28" s="89" t="s">
        <v>186</v>
      </c>
      <c r="D28" s="89" t="s">
        <v>308</v>
      </c>
      <c r="E28" s="129" t="s">
        <v>328</v>
      </c>
      <c r="F28" s="121"/>
      <c r="G28" s="117"/>
      <c r="H28" s="117">
        <f t="shared" si="0"/>
        <v>0</v>
      </c>
      <c r="I28" s="117"/>
      <c r="J28" s="117"/>
    </row>
    <row r="29" spans="1:11">
      <c r="A29" s="128" t="s">
        <v>189</v>
      </c>
      <c r="B29" s="89" t="s">
        <v>176</v>
      </c>
      <c r="C29" s="89" t="s">
        <v>186</v>
      </c>
      <c r="D29" s="89" t="s">
        <v>308</v>
      </c>
      <c r="E29" s="129" t="s">
        <v>190</v>
      </c>
      <c r="F29" s="121"/>
      <c r="G29" s="117"/>
      <c r="H29" s="117">
        <f t="shared" si="0"/>
        <v>0</v>
      </c>
      <c r="I29" s="117"/>
      <c r="J29" s="117"/>
    </row>
    <row r="30" spans="1:11">
      <c r="A30" s="128" t="s">
        <v>329</v>
      </c>
      <c r="B30" s="89" t="s">
        <v>176</v>
      </c>
      <c r="C30" s="89" t="s">
        <v>186</v>
      </c>
      <c r="D30" s="89" t="s">
        <v>308</v>
      </c>
      <c r="E30" s="129" t="s">
        <v>191</v>
      </c>
      <c r="F30" s="121"/>
      <c r="G30" s="117"/>
      <c r="H30" s="117">
        <f t="shared" si="0"/>
        <v>0</v>
      </c>
      <c r="I30" s="117"/>
      <c r="J30" s="117"/>
    </row>
    <row r="31" spans="1:11">
      <c r="A31" s="120" t="s">
        <v>64</v>
      </c>
      <c r="B31" s="89" t="s">
        <v>176</v>
      </c>
      <c r="C31" s="89" t="s">
        <v>192</v>
      </c>
      <c r="D31" s="89"/>
      <c r="E31" s="89"/>
      <c r="F31" s="86" t="e">
        <f>#REF!</f>
        <v>#REF!</v>
      </c>
      <c r="G31" s="117"/>
      <c r="H31" s="117">
        <f t="shared" si="0"/>
        <v>10</v>
      </c>
      <c r="I31" s="117">
        <f>I32</f>
        <v>10</v>
      </c>
      <c r="J31" s="117">
        <f>J32</f>
        <v>10</v>
      </c>
    </row>
    <row r="32" spans="1:11" ht="38.25">
      <c r="A32" s="120" t="s">
        <v>330</v>
      </c>
      <c r="B32" s="89" t="s">
        <v>176</v>
      </c>
      <c r="C32" s="89" t="s">
        <v>192</v>
      </c>
      <c r="D32" s="89" t="s">
        <v>331</v>
      </c>
      <c r="E32" s="89"/>
      <c r="F32" s="86"/>
      <c r="G32" s="117"/>
      <c r="H32" s="117">
        <f t="shared" si="0"/>
        <v>10</v>
      </c>
      <c r="I32" s="117">
        <f>I33</f>
        <v>10</v>
      </c>
      <c r="J32" s="117">
        <f>J33</f>
        <v>10</v>
      </c>
    </row>
    <row r="33" spans="1:11" ht="25.5">
      <c r="A33" s="131" t="s">
        <v>194</v>
      </c>
      <c r="B33" s="89" t="s">
        <v>176</v>
      </c>
      <c r="C33" s="89" t="s">
        <v>192</v>
      </c>
      <c r="D33" s="89" t="s">
        <v>331</v>
      </c>
      <c r="E33" s="84" t="s">
        <v>188</v>
      </c>
      <c r="F33" s="86"/>
      <c r="G33" s="117"/>
      <c r="H33" s="117">
        <f t="shared" si="0"/>
        <v>10</v>
      </c>
      <c r="I33" s="117">
        <v>10</v>
      </c>
      <c r="J33" s="117">
        <v>10</v>
      </c>
      <c r="K33" s="30" t="s">
        <v>332</v>
      </c>
    </row>
    <row r="34" spans="1:11">
      <c r="A34" s="120" t="s">
        <v>205</v>
      </c>
      <c r="B34" s="89" t="s">
        <v>178</v>
      </c>
      <c r="C34" s="89"/>
      <c r="D34" s="89"/>
      <c r="E34" s="89"/>
      <c r="F34" s="86" t="e">
        <f>F35</f>
        <v>#REF!</v>
      </c>
      <c r="G34" s="117" t="e">
        <f>G35</f>
        <v>#REF!</v>
      </c>
      <c r="H34" s="117" t="e">
        <f t="shared" si="0"/>
        <v>#REF!</v>
      </c>
      <c r="I34" s="211">
        <f>I35</f>
        <v>89.699999999999989</v>
      </c>
      <c r="J34" s="211">
        <f>J35</f>
        <v>89.699999999999989</v>
      </c>
    </row>
    <row r="35" spans="1:11">
      <c r="A35" s="120" t="s">
        <v>80</v>
      </c>
      <c r="B35" s="89" t="s">
        <v>178</v>
      </c>
      <c r="C35" s="89" t="s">
        <v>183</v>
      </c>
      <c r="D35" s="89"/>
      <c r="E35" s="89"/>
      <c r="F35" s="86" t="e">
        <f>#REF!+#REF!</f>
        <v>#REF!</v>
      </c>
      <c r="G35" s="117" t="e">
        <f>#REF!</f>
        <v>#REF!</v>
      </c>
      <c r="H35" s="117" t="e">
        <f t="shared" si="0"/>
        <v>#REF!</v>
      </c>
      <c r="I35" s="117">
        <f>I36</f>
        <v>89.699999999999989</v>
      </c>
      <c r="J35" s="117">
        <f>J36</f>
        <v>89.699999999999989</v>
      </c>
    </row>
    <row r="36" spans="1:11" ht="63.75">
      <c r="A36" s="131" t="s">
        <v>400</v>
      </c>
      <c r="B36" s="89" t="s">
        <v>178</v>
      </c>
      <c r="C36" s="89" t="s">
        <v>183</v>
      </c>
      <c r="D36" s="89" t="s">
        <v>333</v>
      </c>
      <c r="E36" s="89"/>
      <c r="F36" s="121"/>
      <c r="G36" s="117"/>
      <c r="H36" s="117">
        <f t="shared" si="0"/>
        <v>89.699999999999989</v>
      </c>
      <c r="I36" s="117">
        <f>I37+I38+I39</f>
        <v>89.699999999999989</v>
      </c>
      <c r="J36" s="117">
        <f>J37+J38+J39</f>
        <v>89.699999999999989</v>
      </c>
    </row>
    <row r="37" spans="1:11">
      <c r="A37" s="128" t="s">
        <v>321</v>
      </c>
      <c r="B37" s="89" t="s">
        <v>178</v>
      </c>
      <c r="C37" s="89" t="s">
        <v>183</v>
      </c>
      <c r="D37" s="89" t="s">
        <v>333</v>
      </c>
      <c r="E37" s="129" t="s">
        <v>180</v>
      </c>
      <c r="F37" s="121"/>
      <c r="G37" s="117">
        <v>0</v>
      </c>
      <c r="H37" s="117">
        <f t="shared" si="0"/>
        <v>65.66</v>
      </c>
      <c r="I37" s="117">
        <v>65.66</v>
      </c>
      <c r="J37" s="117">
        <v>65.66</v>
      </c>
      <c r="K37" s="30" t="s">
        <v>334</v>
      </c>
    </row>
    <row r="38" spans="1:11" ht="38.25">
      <c r="A38" s="128" t="s">
        <v>325</v>
      </c>
      <c r="B38" s="89" t="s">
        <v>178</v>
      </c>
      <c r="C38" s="89" t="s">
        <v>183</v>
      </c>
      <c r="D38" s="89" t="s">
        <v>333</v>
      </c>
      <c r="E38" s="129" t="s">
        <v>305</v>
      </c>
      <c r="F38" s="121"/>
      <c r="G38" s="117">
        <v>0</v>
      </c>
      <c r="H38" s="117">
        <f t="shared" si="0"/>
        <v>19.829999999999998</v>
      </c>
      <c r="I38" s="117">
        <v>19.829999999999998</v>
      </c>
      <c r="J38" s="117">
        <v>19.829999999999998</v>
      </c>
      <c r="K38" s="30" t="s">
        <v>334</v>
      </c>
    </row>
    <row r="39" spans="1:11" ht="25.5">
      <c r="A39" s="131" t="s">
        <v>194</v>
      </c>
      <c r="B39" s="89" t="s">
        <v>178</v>
      </c>
      <c r="C39" s="89" t="s">
        <v>183</v>
      </c>
      <c r="D39" s="89" t="s">
        <v>333</v>
      </c>
      <c r="E39" s="89" t="s">
        <v>188</v>
      </c>
      <c r="F39" s="121"/>
      <c r="G39" s="117"/>
      <c r="H39" s="117">
        <f t="shared" si="0"/>
        <v>4.21</v>
      </c>
      <c r="I39" s="117">
        <v>4.21</v>
      </c>
      <c r="J39" s="117">
        <v>4.21</v>
      </c>
      <c r="K39" s="30" t="s">
        <v>334</v>
      </c>
    </row>
    <row r="40" spans="1:11">
      <c r="A40" s="120" t="s">
        <v>195</v>
      </c>
      <c r="B40" s="89" t="s">
        <v>187</v>
      </c>
      <c r="C40" s="89"/>
      <c r="D40" s="89"/>
      <c r="E40" s="89"/>
      <c r="F40" s="86" t="e">
        <f>F41+#REF!</f>
        <v>#REF!</v>
      </c>
      <c r="G40" s="117" t="e">
        <f>G41</f>
        <v>#REF!</v>
      </c>
      <c r="H40" s="117" t="e">
        <f t="shared" si="0"/>
        <v>#REF!</v>
      </c>
      <c r="I40" s="211">
        <f t="shared" ref="I40:J42" si="3">I41</f>
        <v>0</v>
      </c>
      <c r="J40" s="211">
        <f t="shared" si="3"/>
        <v>0</v>
      </c>
    </row>
    <row r="41" spans="1:11">
      <c r="A41" s="120" t="s">
        <v>52</v>
      </c>
      <c r="B41" s="89" t="s">
        <v>187</v>
      </c>
      <c r="C41" s="89" t="s">
        <v>183</v>
      </c>
      <c r="D41" s="89"/>
      <c r="E41" s="89"/>
      <c r="F41" s="86" t="e">
        <f>#REF!+#REF!+#REF!+#REF!+#REF!</f>
        <v>#REF!</v>
      </c>
      <c r="G41" s="117" t="e">
        <f>#REF!</f>
        <v>#REF!</v>
      </c>
      <c r="H41" s="117" t="e">
        <f t="shared" si="0"/>
        <v>#REF!</v>
      </c>
      <c r="I41" s="117">
        <f t="shared" si="3"/>
        <v>0</v>
      </c>
      <c r="J41" s="117">
        <f t="shared" si="3"/>
        <v>0</v>
      </c>
    </row>
    <row r="42" spans="1:11" ht="25.5">
      <c r="A42" s="127" t="s">
        <v>335</v>
      </c>
      <c r="B42" s="89" t="s">
        <v>187</v>
      </c>
      <c r="C42" s="89" t="s">
        <v>183</v>
      </c>
      <c r="D42" s="89" t="s">
        <v>336</v>
      </c>
      <c r="E42" s="89"/>
      <c r="F42" s="121"/>
      <c r="G42" s="117"/>
      <c r="H42" s="117">
        <f t="shared" si="0"/>
        <v>0</v>
      </c>
      <c r="I42" s="117">
        <f t="shared" si="3"/>
        <v>0</v>
      </c>
      <c r="J42" s="117">
        <f t="shared" si="3"/>
        <v>0</v>
      </c>
    </row>
    <row r="43" spans="1:11" ht="25.5">
      <c r="A43" s="127" t="s">
        <v>194</v>
      </c>
      <c r="B43" s="89" t="s">
        <v>187</v>
      </c>
      <c r="C43" s="89" t="s">
        <v>183</v>
      </c>
      <c r="D43" s="89" t="s">
        <v>336</v>
      </c>
      <c r="E43" s="89" t="s">
        <v>188</v>
      </c>
      <c r="F43" s="121"/>
      <c r="G43" s="117"/>
      <c r="H43" s="117">
        <f t="shared" si="0"/>
        <v>0</v>
      </c>
      <c r="I43" s="117"/>
      <c r="J43" s="117"/>
    </row>
    <row r="44" spans="1:11">
      <c r="A44" s="120" t="s">
        <v>197</v>
      </c>
      <c r="B44" s="89" t="s">
        <v>196</v>
      </c>
      <c r="C44" s="89"/>
      <c r="D44" s="89"/>
      <c r="E44" s="89"/>
      <c r="F44" s="86" t="e">
        <f>F45</f>
        <v>#REF!</v>
      </c>
      <c r="G44" s="117" t="e">
        <f>G45</f>
        <v>#REF!</v>
      </c>
      <c r="H44" s="117" t="e">
        <f t="shared" si="0"/>
        <v>#REF!</v>
      </c>
      <c r="I44" s="211">
        <f t="shared" ref="I44:J46" si="4">I45</f>
        <v>291.96000000000004</v>
      </c>
      <c r="J44" s="211">
        <f t="shared" si="4"/>
        <v>291.96000000000004</v>
      </c>
    </row>
    <row r="45" spans="1:11">
      <c r="A45" s="120" t="s">
        <v>46</v>
      </c>
      <c r="B45" s="89" t="s">
        <v>196</v>
      </c>
      <c r="C45" s="89" t="s">
        <v>196</v>
      </c>
      <c r="D45" s="89"/>
      <c r="E45" s="89"/>
      <c r="F45" s="86" t="e">
        <f>#REF!+#REF!</f>
        <v>#REF!</v>
      </c>
      <c r="G45" s="117" t="e">
        <f>#REF!</f>
        <v>#REF!</v>
      </c>
      <c r="H45" s="117" t="e">
        <f t="shared" si="0"/>
        <v>#REF!</v>
      </c>
      <c r="I45" s="117">
        <f t="shared" si="4"/>
        <v>291.96000000000004</v>
      </c>
      <c r="J45" s="117">
        <f t="shared" si="4"/>
        <v>291.96000000000004</v>
      </c>
    </row>
    <row r="46" spans="1:11">
      <c r="A46" s="127" t="s">
        <v>337</v>
      </c>
      <c r="B46" s="89" t="s">
        <v>196</v>
      </c>
      <c r="C46" s="89" t="s">
        <v>196</v>
      </c>
      <c r="D46" s="89" t="s">
        <v>309</v>
      </c>
      <c r="E46" s="89"/>
      <c r="F46" s="121"/>
      <c r="G46" s="117"/>
      <c r="H46" s="117">
        <f t="shared" si="0"/>
        <v>291.96000000000004</v>
      </c>
      <c r="I46" s="117">
        <f t="shared" si="4"/>
        <v>291.96000000000004</v>
      </c>
      <c r="J46" s="117">
        <f t="shared" si="4"/>
        <v>291.96000000000004</v>
      </c>
    </row>
    <row r="47" spans="1:11" ht="25.5">
      <c r="A47" s="127" t="s">
        <v>338</v>
      </c>
      <c r="B47" s="89" t="s">
        <v>196</v>
      </c>
      <c r="C47" s="89" t="s">
        <v>196</v>
      </c>
      <c r="D47" s="89" t="s">
        <v>310</v>
      </c>
      <c r="E47" s="89"/>
      <c r="F47" s="121"/>
      <c r="G47" s="117"/>
      <c r="H47" s="117">
        <f t="shared" si="0"/>
        <v>291.96000000000004</v>
      </c>
      <c r="I47" s="117">
        <f>I48+I51</f>
        <v>291.96000000000004</v>
      </c>
      <c r="J47" s="117">
        <f>J48+J51</f>
        <v>291.96000000000004</v>
      </c>
    </row>
    <row r="48" spans="1:11" ht="25.5">
      <c r="A48" s="128" t="s">
        <v>339</v>
      </c>
      <c r="B48" s="89" t="s">
        <v>196</v>
      </c>
      <c r="C48" s="89" t="s">
        <v>196</v>
      </c>
      <c r="D48" s="89" t="s">
        <v>311</v>
      </c>
      <c r="E48" s="89"/>
      <c r="F48" s="121"/>
      <c r="G48" s="117"/>
      <c r="H48" s="117">
        <f t="shared" si="0"/>
        <v>281.96000000000004</v>
      </c>
      <c r="I48" s="117">
        <f>I49+I50</f>
        <v>281.96000000000004</v>
      </c>
      <c r="J48" s="117">
        <f>J49+J50</f>
        <v>281.96000000000004</v>
      </c>
    </row>
    <row r="49" spans="1:11">
      <c r="A49" s="128" t="s">
        <v>312</v>
      </c>
      <c r="B49" s="89" t="s">
        <v>196</v>
      </c>
      <c r="C49" s="89" t="s">
        <v>196</v>
      </c>
      <c r="D49" s="89" t="s">
        <v>311</v>
      </c>
      <c r="E49" s="129" t="s">
        <v>193</v>
      </c>
      <c r="F49" s="121"/>
      <c r="G49" s="117"/>
      <c r="H49" s="117">
        <f t="shared" si="0"/>
        <v>216.56</v>
      </c>
      <c r="I49" s="117">
        <v>216.56</v>
      </c>
      <c r="J49" s="117">
        <v>216.56</v>
      </c>
    </row>
    <row r="50" spans="1:11" ht="38.25">
      <c r="A50" s="128" t="s">
        <v>340</v>
      </c>
      <c r="B50" s="89" t="s">
        <v>196</v>
      </c>
      <c r="C50" s="89" t="s">
        <v>196</v>
      </c>
      <c r="D50" s="89" t="s">
        <v>311</v>
      </c>
      <c r="E50" s="129" t="s">
        <v>313</v>
      </c>
      <c r="F50" s="121"/>
      <c r="G50" s="117"/>
      <c r="H50" s="117">
        <f t="shared" si="0"/>
        <v>65.400000000000006</v>
      </c>
      <c r="I50" s="117">
        <v>65.400000000000006</v>
      </c>
      <c r="J50" s="117">
        <v>65.400000000000006</v>
      </c>
    </row>
    <row r="51" spans="1:11">
      <c r="A51" s="127" t="s">
        <v>341</v>
      </c>
      <c r="B51" s="89" t="s">
        <v>196</v>
      </c>
      <c r="C51" s="89" t="s">
        <v>196</v>
      </c>
      <c r="D51" s="89" t="s">
        <v>342</v>
      </c>
      <c r="E51" s="89"/>
      <c r="F51" s="121"/>
      <c r="G51" s="117"/>
      <c r="H51" s="117">
        <f t="shared" si="0"/>
        <v>10</v>
      </c>
      <c r="I51" s="117">
        <f>I52</f>
        <v>10</v>
      </c>
      <c r="J51" s="117">
        <f>J52</f>
        <v>10</v>
      </c>
    </row>
    <row r="52" spans="1:11" ht="25.5">
      <c r="A52" s="127" t="s">
        <v>194</v>
      </c>
      <c r="B52" s="89" t="s">
        <v>196</v>
      </c>
      <c r="C52" s="89" t="s">
        <v>196</v>
      </c>
      <c r="D52" s="89" t="s">
        <v>342</v>
      </c>
      <c r="E52" s="89" t="s">
        <v>188</v>
      </c>
      <c r="F52" s="121"/>
      <c r="G52" s="117"/>
      <c r="H52" s="117">
        <f t="shared" si="0"/>
        <v>10</v>
      </c>
      <c r="I52" s="117">
        <v>10</v>
      </c>
      <c r="J52" s="117">
        <v>10</v>
      </c>
    </row>
    <row r="53" spans="1:11" ht="25.5">
      <c r="A53" s="217" t="s">
        <v>199</v>
      </c>
      <c r="B53" s="218" t="s">
        <v>198</v>
      </c>
      <c r="C53" s="218"/>
      <c r="D53" s="218"/>
      <c r="E53" s="218"/>
      <c r="F53" s="219" t="e">
        <f>F54</f>
        <v>#REF!</v>
      </c>
      <c r="G53" s="220">
        <f>G54</f>
        <v>0</v>
      </c>
      <c r="H53" s="220">
        <f t="shared" ref="H53:H65" si="5">I53-G53</f>
        <v>683.22</v>
      </c>
      <c r="I53" s="221">
        <f>I54</f>
        <v>683.22</v>
      </c>
      <c r="J53" s="221">
        <f>J54</f>
        <v>563.06999999999994</v>
      </c>
    </row>
    <row r="54" spans="1:11">
      <c r="A54" s="120" t="s">
        <v>200</v>
      </c>
      <c r="B54" s="89" t="s">
        <v>198</v>
      </c>
      <c r="C54" s="89" t="s">
        <v>176</v>
      </c>
      <c r="D54" s="89"/>
      <c r="E54" s="89"/>
      <c r="F54" s="86" t="e">
        <f>#REF!+F55</f>
        <v>#REF!</v>
      </c>
      <c r="G54" s="117">
        <f>G55</f>
        <v>0</v>
      </c>
      <c r="H54" s="117">
        <f t="shared" si="5"/>
        <v>683.22</v>
      </c>
      <c r="I54" s="211">
        <f>I59</f>
        <v>683.22</v>
      </c>
      <c r="J54" s="211">
        <f>J59</f>
        <v>563.06999999999994</v>
      </c>
    </row>
    <row r="55" spans="1:11" ht="51">
      <c r="A55" s="88" t="s">
        <v>402</v>
      </c>
      <c r="B55" s="89" t="s">
        <v>198</v>
      </c>
      <c r="C55" s="89" t="s">
        <v>176</v>
      </c>
      <c r="D55" s="89" t="s">
        <v>403</v>
      </c>
      <c r="E55" s="89"/>
      <c r="F55" s="86">
        <f>F56+F57+F58</f>
        <v>378.5</v>
      </c>
      <c r="G55" s="222"/>
      <c r="H55" s="117">
        <f t="shared" si="5"/>
        <v>0</v>
      </c>
      <c r="I55" s="211">
        <v>0</v>
      </c>
      <c r="J55" s="211">
        <v>0</v>
      </c>
    </row>
    <row r="56" spans="1:11" ht="25.5">
      <c r="A56" s="127" t="s">
        <v>194</v>
      </c>
      <c r="B56" s="89" t="s">
        <v>198</v>
      </c>
      <c r="C56" s="89" t="s">
        <v>176</v>
      </c>
      <c r="D56" s="89" t="s">
        <v>403</v>
      </c>
      <c r="E56" s="89" t="s">
        <v>188</v>
      </c>
      <c r="F56" s="121">
        <v>318.5</v>
      </c>
      <c r="G56" s="117"/>
      <c r="H56" s="117">
        <f t="shared" si="5"/>
        <v>0</v>
      </c>
      <c r="I56" s="211">
        <v>0</v>
      </c>
      <c r="J56" s="211">
        <v>0</v>
      </c>
      <c r="K56" s="211">
        <v>0</v>
      </c>
    </row>
    <row r="57" spans="1:11">
      <c r="A57" s="120" t="s">
        <v>189</v>
      </c>
      <c r="B57" s="89" t="s">
        <v>198</v>
      </c>
      <c r="C57" s="89" t="s">
        <v>176</v>
      </c>
      <c r="D57" s="89" t="s">
        <v>403</v>
      </c>
      <c r="E57" s="89" t="s">
        <v>190</v>
      </c>
      <c r="F57" s="121">
        <v>38</v>
      </c>
      <c r="G57" s="117"/>
      <c r="H57" s="117">
        <f t="shared" si="5"/>
        <v>0</v>
      </c>
      <c r="I57" s="211"/>
      <c r="J57" s="211"/>
    </row>
    <row r="58" spans="1:11">
      <c r="A58" s="120" t="s">
        <v>404</v>
      </c>
      <c r="B58" s="89" t="s">
        <v>198</v>
      </c>
      <c r="C58" s="89" t="s">
        <v>176</v>
      </c>
      <c r="D58" s="89" t="s">
        <v>403</v>
      </c>
      <c r="E58" s="89" t="s">
        <v>191</v>
      </c>
      <c r="F58" s="121">
        <v>22</v>
      </c>
      <c r="G58" s="117"/>
      <c r="H58" s="117">
        <f t="shared" si="5"/>
        <v>0</v>
      </c>
      <c r="I58" s="211"/>
      <c r="J58" s="211"/>
    </row>
    <row r="59" spans="1:11">
      <c r="A59" s="223" t="s">
        <v>343</v>
      </c>
      <c r="B59" s="218" t="s">
        <v>198</v>
      </c>
      <c r="C59" s="218" t="s">
        <v>176</v>
      </c>
      <c r="D59" s="218" t="s">
        <v>314</v>
      </c>
      <c r="E59" s="218"/>
      <c r="F59" s="224"/>
      <c r="G59" s="208"/>
      <c r="H59" s="208">
        <f t="shared" si="5"/>
        <v>683.22</v>
      </c>
      <c r="I59" s="225">
        <f>I64+I60</f>
        <v>683.22</v>
      </c>
      <c r="J59" s="225">
        <f>J64+J60</f>
        <v>563.06999999999994</v>
      </c>
    </row>
    <row r="60" spans="1:11" ht="25.5">
      <c r="A60" s="127" t="s">
        <v>338</v>
      </c>
      <c r="B60" s="89" t="s">
        <v>198</v>
      </c>
      <c r="C60" s="89" t="s">
        <v>176</v>
      </c>
      <c r="D60" s="89" t="s">
        <v>314</v>
      </c>
      <c r="E60" s="89"/>
      <c r="F60" s="224"/>
      <c r="G60" s="208"/>
      <c r="H60" s="208"/>
      <c r="I60" s="211">
        <f>I61</f>
        <v>683.22</v>
      </c>
      <c r="J60" s="211">
        <f>J61</f>
        <v>563.06999999999994</v>
      </c>
    </row>
    <row r="61" spans="1:11" ht="25.5">
      <c r="A61" s="128" t="s">
        <v>339</v>
      </c>
      <c r="B61" s="89" t="s">
        <v>198</v>
      </c>
      <c r="C61" s="89" t="s">
        <v>176</v>
      </c>
      <c r="D61" s="89" t="s">
        <v>405</v>
      </c>
      <c r="E61" s="89"/>
      <c r="F61" s="224"/>
      <c r="G61" s="208"/>
      <c r="H61" s="208"/>
      <c r="I61" s="211">
        <f>I62+I63</f>
        <v>683.22</v>
      </c>
      <c r="J61" s="211">
        <f>J62+J63</f>
        <v>563.06999999999994</v>
      </c>
    </row>
    <row r="62" spans="1:11">
      <c r="A62" s="128" t="s">
        <v>312</v>
      </c>
      <c r="B62" s="89" t="s">
        <v>198</v>
      </c>
      <c r="C62" s="89" t="s">
        <v>176</v>
      </c>
      <c r="D62" s="89" t="s">
        <v>406</v>
      </c>
      <c r="E62" s="89" t="s">
        <v>193</v>
      </c>
      <c r="F62" s="224"/>
      <c r="G62" s="208"/>
      <c r="H62" s="208"/>
      <c r="I62" s="211">
        <v>559.33000000000004</v>
      </c>
      <c r="J62" s="211">
        <v>451.57</v>
      </c>
    </row>
    <row r="63" spans="1:11" ht="38.25">
      <c r="A63" s="128" t="s">
        <v>340</v>
      </c>
      <c r="B63" s="89" t="s">
        <v>198</v>
      </c>
      <c r="C63" s="89" t="s">
        <v>176</v>
      </c>
      <c r="D63" s="89" t="s">
        <v>406</v>
      </c>
      <c r="E63" s="89" t="s">
        <v>313</v>
      </c>
      <c r="F63" s="224"/>
      <c r="G63" s="208"/>
      <c r="H63" s="208"/>
      <c r="I63" s="211">
        <v>123.89</v>
      </c>
      <c r="J63" s="211">
        <v>111.5</v>
      </c>
    </row>
    <row r="64" spans="1:11">
      <c r="A64" s="127" t="s">
        <v>344</v>
      </c>
      <c r="B64" s="89" t="s">
        <v>198</v>
      </c>
      <c r="C64" s="89" t="s">
        <v>176</v>
      </c>
      <c r="D64" s="89" t="s">
        <v>345</v>
      </c>
      <c r="E64" s="89"/>
      <c r="F64" s="121"/>
      <c r="G64" s="117"/>
      <c r="H64" s="117">
        <f t="shared" si="5"/>
        <v>0</v>
      </c>
      <c r="I64" s="211">
        <f>I65+I66+I67+I68</f>
        <v>0</v>
      </c>
      <c r="J64" s="211">
        <f>J65+J66+J67+J68</f>
        <v>0</v>
      </c>
    </row>
    <row r="65" spans="1:10" ht="25.5">
      <c r="A65" s="127" t="s">
        <v>194</v>
      </c>
      <c r="B65" s="89" t="s">
        <v>198</v>
      </c>
      <c r="C65" s="89" t="s">
        <v>176</v>
      </c>
      <c r="D65" s="89" t="s">
        <v>345</v>
      </c>
      <c r="E65" s="89" t="s">
        <v>188</v>
      </c>
      <c r="F65" s="121"/>
      <c r="G65" s="117"/>
      <c r="H65" s="117">
        <f t="shared" si="5"/>
        <v>0</v>
      </c>
      <c r="I65" s="211"/>
      <c r="J65" s="211"/>
    </row>
    <row r="66" spans="1:10" ht="76.5">
      <c r="A66" s="128" t="s">
        <v>327</v>
      </c>
      <c r="B66" s="89" t="s">
        <v>198</v>
      </c>
      <c r="C66" s="89" t="s">
        <v>176</v>
      </c>
      <c r="D66" s="89" t="s">
        <v>407</v>
      </c>
      <c r="E66" s="129" t="s">
        <v>328</v>
      </c>
      <c r="F66" s="121"/>
      <c r="G66" s="117"/>
      <c r="H66" s="117"/>
      <c r="I66" s="211"/>
      <c r="J66" s="211"/>
    </row>
    <row r="67" spans="1:10">
      <c r="A67" s="128" t="s">
        <v>189</v>
      </c>
      <c r="B67" s="89" t="s">
        <v>198</v>
      </c>
      <c r="C67" s="89" t="s">
        <v>176</v>
      </c>
      <c r="D67" s="89" t="s">
        <v>407</v>
      </c>
      <c r="E67" s="129" t="s">
        <v>190</v>
      </c>
      <c r="F67" s="121"/>
      <c r="G67" s="117"/>
      <c r="H67" s="117"/>
      <c r="I67" s="211"/>
      <c r="J67" s="211"/>
    </row>
    <row r="68" spans="1:10">
      <c r="A68" s="128" t="s">
        <v>329</v>
      </c>
      <c r="B68" s="89" t="s">
        <v>198</v>
      </c>
      <c r="C68" s="89" t="s">
        <v>176</v>
      </c>
      <c r="D68" s="89" t="s">
        <v>407</v>
      </c>
      <c r="E68" s="129" t="s">
        <v>191</v>
      </c>
      <c r="F68" s="121"/>
      <c r="G68" s="117"/>
      <c r="H68" s="117"/>
      <c r="I68" s="211"/>
      <c r="J68" s="211"/>
    </row>
    <row r="69" spans="1:10">
      <c r="A69" s="120" t="s">
        <v>201</v>
      </c>
      <c r="B69" s="89" t="s">
        <v>192</v>
      </c>
      <c r="C69" s="89"/>
      <c r="D69" s="89"/>
      <c r="E69" s="89"/>
      <c r="F69" s="86" t="e">
        <f>F70+F73</f>
        <v>#REF!</v>
      </c>
      <c r="G69" s="117" t="e">
        <f>G70+G73</f>
        <v>#REF!</v>
      </c>
      <c r="H69" s="117" t="e">
        <f t="shared" si="0"/>
        <v>#REF!</v>
      </c>
      <c r="I69" s="211">
        <f>I70+I73</f>
        <v>1254.2099999999998</v>
      </c>
      <c r="J69" s="211">
        <f>J70+J73</f>
        <v>1254.2099999999998</v>
      </c>
    </row>
    <row r="70" spans="1:10">
      <c r="A70" s="120" t="s">
        <v>122</v>
      </c>
      <c r="B70" s="89" t="s">
        <v>192</v>
      </c>
      <c r="C70" s="89" t="s">
        <v>178</v>
      </c>
      <c r="D70" s="89"/>
      <c r="E70" s="89"/>
      <c r="F70" s="86" t="e">
        <f>#REF!+F71</f>
        <v>#REF!</v>
      </c>
      <c r="G70" s="117">
        <f>G71</f>
        <v>0</v>
      </c>
      <c r="H70" s="117">
        <f t="shared" si="0"/>
        <v>0</v>
      </c>
      <c r="I70" s="117">
        <f>I71</f>
        <v>0</v>
      </c>
      <c r="J70" s="117">
        <f>J71</f>
        <v>0</v>
      </c>
    </row>
    <row r="71" spans="1:10" ht="25.5">
      <c r="A71" s="88" t="s">
        <v>346</v>
      </c>
      <c r="B71" s="89" t="s">
        <v>192</v>
      </c>
      <c r="C71" s="89" t="s">
        <v>178</v>
      </c>
      <c r="D71" s="89" t="s">
        <v>317</v>
      </c>
      <c r="E71" s="89"/>
      <c r="F71" s="86">
        <f>F72</f>
        <v>0</v>
      </c>
      <c r="G71" s="117">
        <f>G72</f>
        <v>0</v>
      </c>
      <c r="H71" s="117">
        <f t="shared" si="0"/>
        <v>0</v>
      </c>
      <c r="I71" s="117">
        <f>I72</f>
        <v>0</v>
      </c>
      <c r="J71" s="117">
        <f>J72</f>
        <v>0</v>
      </c>
    </row>
    <row r="72" spans="1:10" ht="25.5">
      <c r="A72" s="127" t="s">
        <v>194</v>
      </c>
      <c r="B72" s="89" t="s">
        <v>192</v>
      </c>
      <c r="C72" s="89" t="s">
        <v>178</v>
      </c>
      <c r="D72" s="89" t="s">
        <v>317</v>
      </c>
      <c r="E72" s="89" t="s">
        <v>188</v>
      </c>
      <c r="F72" s="86"/>
      <c r="G72" s="117">
        <f>F72</f>
        <v>0</v>
      </c>
      <c r="H72" s="117">
        <f t="shared" si="0"/>
        <v>0</v>
      </c>
      <c r="I72" s="117"/>
      <c r="J72" s="117"/>
    </row>
    <row r="73" spans="1:10">
      <c r="A73" s="120" t="s">
        <v>126</v>
      </c>
      <c r="B73" s="89" t="s">
        <v>192</v>
      </c>
      <c r="C73" s="89" t="s">
        <v>187</v>
      </c>
      <c r="D73" s="89"/>
      <c r="E73" s="89"/>
      <c r="F73" s="86" t="e">
        <f>#REF!+F74</f>
        <v>#REF!</v>
      </c>
      <c r="G73" s="117" t="e">
        <f>G74</f>
        <v>#REF!</v>
      </c>
      <c r="H73" s="117" t="e">
        <f t="shared" si="0"/>
        <v>#REF!</v>
      </c>
      <c r="I73" s="211">
        <f>I75</f>
        <v>1254.2099999999998</v>
      </c>
      <c r="J73" s="211">
        <f>J75</f>
        <v>1254.2099999999998</v>
      </c>
    </row>
    <row r="74" spans="1:10" ht="51">
      <c r="A74" s="88" t="s">
        <v>401</v>
      </c>
      <c r="B74" s="89" t="s">
        <v>192</v>
      </c>
      <c r="C74" s="89" t="s">
        <v>187</v>
      </c>
      <c r="D74" s="89"/>
      <c r="E74" s="89"/>
      <c r="F74" s="86" t="e">
        <f>#REF!</f>
        <v>#REF!</v>
      </c>
      <c r="G74" s="117" t="e">
        <f>#REF!</f>
        <v>#REF!</v>
      </c>
      <c r="H74" s="117" t="e">
        <f t="shared" si="0"/>
        <v>#REF!</v>
      </c>
      <c r="I74" s="117">
        <f t="shared" ref="I74:J76" si="6">I75</f>
        <v>1254.2099999999998</v>
      </c>
      <c r="J74" s="117">
        <f t="shared" si="6"/>
        <v>1254.2099999999998</v>
      </c>
    </row>
    <row r="75" spans="1:10">
      <c r="A75" s="88" t="s">
        <v>347</v>
      </c>
      <c r="B75" s="89" t="s">
        <v>192</v>
      </c>
      <c r="C75" s="89" t="s">
        <v>187</v>
      </c>
      <c r="D75" s="89" t="s">
        <v>315</v>
      </c>
      <c r="E75" s="89"/>
      <c r="F75" s="86"/>
      <c r="G75" s="117"/>
      <c r="H75" s="117">
        <f t="shared" si="0"/>
        <v>1254.2099999999998</v>
      </c>
      <c r="I75" s="117">
        <f t="shared" si="6"/>
        <v>1254.2099999999998</v>
      </c>
      <c r="J75" s="117">
        <f t="shared" si="6"/>
        <v>1254.2099999999998</v>
      </c>
    </row>
    <row r="76" spans="1:10" ht="25.5">
      <c r="A76" s="127" t="s">
        <v>348</v>
      </c>
      <c r="B76" s="89" t="s">
        <v>192</v>
      </c>
      <c r="C76" s="89" t="s">
        <v>187</v>
      </c>
      <c r="D76" s="89" t="s">
        <v>316</v>
      </c>
      <c r="E76" s="89"/>
      <c r="F76" s="86"/>
      <c r="G76" s="117"/>
      <c r="H76" s="117">
        <f t="shared" si="0"/>
        <v>1254.2099999999998</v>
      </c>
      <c r="I76" s="117">
        <f t="shared" si="6"/>
        <v>1254.2099999999998</v>
      </c>
      <c r="J76" s="117">
        <f t="shared" si="6"/>
        <v>1254.2099999999998</v>
      </c>
    </row>
    <row r="77" spans="1:10" ht="25.5">
      <c r="A77" s="128" t="s">
        <v>349</v>
      </c>
      <c r="B77" s="89" t="s">
        <v>192</v>
      </c>
      <c r="C77" s="89" t="s">
        <v>187</v>
      </c>
      <c r="D77" s="89" t="s">
        <v>350</v>
      </c>
      <c r="E77" s="89"/>
      <c r="F77" s="86"/>
      <c r="G77" s="117"/>
      <c r="H77" s="117">
        <f t="shared" si="0"/>
        <v>1254.2099999999998</v>
      </c>
      <c r="I77" s="117">
        <f>I78+I79</f>
        <v>1254.2099999999998</v>
      </c>
      <c r="J77" s="117">
        <f>J78+J79</f>
        <v>1254.2099999999998</v>
      </c>
    </row>
    <row r="78" spans="1:10">
      <c r="A78" s="128" t="s">
        <v>312</v>
      </c>
      <c r="B78" s="89" t="s">
        <v>192</v>
      </c>
      <c r="C78" s="89" t="s">
        <v>187</v>
      </c>
      <c r="D78" s="89" t="s">
        <v>350</v>
      </c>
      <c r="E78" s="129" t="s">
        <v>193</v>
      </c>
      <c r="F78" s="86"/>
      <c r="G78" s="117"/>
      <c r="H78" s="117">
        <f t="shared" si="0"/>
        <v>1052.1199999999999</v>
      </c>
      <c r="I78" s="117">
        <v>1052.1199999999999</v>
      </c>
      <c r="J78" s="117">
        <v>1052.1199999999999</v>
      </c>
    </row>
    <row r="79" spans="1:10" ht="38.25">
      <c r="A79" s="128" t="s">
        <v>340</v>
      </c>
      <c r="B79" s="89" t="s">
        <v>192</v>
      </c>
      <c r="C79" s="89" t="s">
        <v>187</v>
      </c>
      <c r="D79" s="89" t="s">
        <v>350</v>
      </c>
      <c r="E79" s="129" t="s">
        <v>313</v>
      </c>
      <c r="F79" s="86"/>
      <c r="G79" s="117"/>
      <c r="H79" s="117">
        <f t="shared" si="0"/>
        <v>202.09</v>
      </c>
      <c r="I79" s="117">
        <v>202.09</v>
      </c>
      <c r="J79" s="117">
        <v>202.09</v>
      </c>
    </row>
    <row r="80" spans="1:10">
      <c r="A80" s="88" t="s">
        <v>202</v>
      </c>
      <c r="B80" s="89" t="s">
        <v>203</v>
      </c>
      <c r="C80" s="89" t="s">
        <v>203</v>
      </c>
      <c r="D80" s="89" t="s">
        <v>204</v>
      </c>
      <c r="E80" s="89" t="s">
        <v>179</v>
      </c>
      <c r="F80" s="86">
        <v>0</v>
      </c>
      <c r="G80" s="117">
        <v>139.80000000000001</v>
      </c>
      <c r="H80" s="117">
        <f t="shared" si="0"/>
        <v>100.5</v>
      </c>
      <c r="I80" s="117">
        <v>120.15</v>
      </c>
      <c r="J80" s="117">
        <v>240.3</v>
      </c>
    </row>
    <row r="81" spans="1:10">
      <c r="A81" s="88" t="s">
        <v>202</v>
      </c>
      <c r="B81" s="89"/>
      <c r="C81" s="89"/>
      <c r="D81" s="89"/>
      <c r="E81" s="89"/>
      <c r="F81" s="86"/>
      <c r="G81" s="117"/>
      <c r="H81" s="117">
        <f t="shared" si="0"/>
        <v>0</v>
      </c>
      <c r="I81" s="117"/>
      <c r="J81" s="117"/>
    </row>
    <row r="82" spans="1:10">
      <c r="A82" s="307" t="s">
        <v>37</v>
      </c>
      <c r="B82" s="307"/>
      <c r="C82" s="307"/>
      <c r="D82" s="307"/>
      <c r="E82" s="307"/>
      <c r="F82" s="86" t="e">
        <f>F6+F34+#REF!+F40+F44+#REF!+F69+F80</f>
        <v>#REF!</v>
      </c>
      <c r="G82" s="132" t="e">
        <f>G6+G34+G40+G44+#REF!+G69+G80</f>
        <v>#REF!</v>
      </c>
      <c r="H82" s="117" t="e">
        <f t="shared" ref="H82" si="7">J82-G82</f>
        <v>#REF!</v>
      </c>
      <c r="I82" s="132">
        <f>I6+I34+I40+I44+I59+I69+I80</f>
        <v>4895.8249999999998</v>
      </c>
      <c r="J82" s="132">
        <f>J6+J34+J40+J44+J59+J69+J80</f>
        <v>4895.8</v>
      </c>
    </row>
    <row r="83" spans="1:10">
      <c r="G83" s="133">
        <v>5067.6000000000004</v>
      </c>
    </row>
    <row r="84" spans="1:10">
      <c r="G84" s="135" t="e">
        <f>G83-G82</f>
        <v>#REF!</v>
      </c>
    </row>
    <row r="86" spans="1:10">
      <c r="J86" s="135">
        <v>0</v>
      </c>
    </row>
    <row r="89" spans="1:10">
      <c r="H89" s="136"/>
      <c r="I89" s="136"/>
      <c r="J89" s="137"/>
    </row>
  </sheetData>
  <mergeCells count="4">
    <mergeCell ref="E1:K1"/>
    <mergeCell ref="L1:M1"/>
    <mergeCell ref="A2:J2"/>
    <mergeCell ref="A82:E82"/>
  </mergeCells>
  <pageMargins left="1.1417322834645669" right="0.19685039370078741" top="0.59055118110236227" bottom="0.27559055118110237" header="0.31496062992125984" footer="0.31496062992125984"/>
  <pageSetup paperSize="9" scale="69" fitToHeight="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5"/>
  <sheetViews>
    <sheetView tabSelected="1" zoomScale="75" zoomScaleNormal="75" workbookViewId="0">
      <selection activeCell="C10" sqref="C10"/>
    </sheetView>
  </sheetViews>
  <sheetFormatPr defaultRowHeight="15.75"/>
  <cols>
    <col min="1" max="1" width="22.140625" style="15" customWidth="1"/>
    <col min="2" max="2" width="50.28515625" style="15" customWidth="1"/>
    <col min="3" max="3" width="39.42578125" style="182" customWidth="1"/>
    <col min="4" max="9" width="0" style="15" hidden="1" customWidth="1"/>
    <col min="10" max="256" width="9.140625" style="15"/>
    <col min="257" max="257" width="22.140625" style="15" customWidth="1"/>
    <col min="258" max="258" width="50.28515625" style="15" customWidth="1"/>
    <col min="259" max="259" width="20.7109375" style="15" customWidth="1"/>
    <col min="260" max="265" width="0" style="15" hidden="1" customWidth="1"/>
    <col min="266" max="512" width="9.140625" style="15"/>
    <col min="513" max="513" width="22.140625" style="15" customWidth="1"/>
    <col min="514" max="514" width="50.28515625" style="15" customWidth="1"/>
    <col min="515" max="515" width="20.7109375" style="15" customWidth="1"/>
    <col min="516" max="521" width="0" style="15" hidden="1" customWidth="1"/>
    <col min="522" max="768" width="9.140625" style="15"/>
    <col min="769" max="769" width="22.140625" style="15" customWidth="1"/>
    <col min="770" max="770" width="50.28515625" style="15" customWidth="1"/>
    <col min="771" max="771" width="20.7109375" style="15" customWidth="1"/>
    <col min="772" max="777" width="0" style="15" hidden="1" customWidth="1"/>
    <col min="778" max="1024" width="9.140625" style="15"/>
    <col min="1025" max="1025" width="22.140625" style="15" customWidth="1"/>
    <col min="1026" max="1026" width="50.28515625" style="15" customWidth="1"/>
    <col min="1027" max="1027" width="20.7109375" style="15" customWidth="1"/>
    <col min="1028" max="1033" width="0" style="15" hidden="1" customWidth="1"/>
    <col min="1034" max="1280" width="9.140625" style="15"/>
    <col min="1281" max="1281" width="22.140625" style="15" customWidth="1"/>
    <col min="1282" max="1282" width="50.28515625" style="15" customWidth="1"/>
    <col min="1283" max="1283" width="20.7109375" style="15" customWidth="1"/>
    <col min="1284" max="1289" width="0" style="15" hidden="1" customWidth="1"/>
    <col min="1290" max="1536" width="9.140625" style="15"/>
    <col min="1537" max="1537" width="22.140625" style="15" customWidth="1"/>
    <col min="1538" max="1538" width="50.28515625" style="15" customWidth="1"/>
    <col min="1539" max="1539" width="20.7109375" style="15" customWidth="1"/>
    <col min="1540" max="1545" width="0" style="15" hidden="1" customWidth="1"/>
    <col min="1546" max="1792" width="9.140625" style="15"/>
    <col min="1793" max="1793" width="22.140625" style="15" customWidth="1"/>
    <col min="1794" max="1794" width="50.28515625" style="15" customWidth="1"/>
    <col min="1795" max="1795" width="20.7109375" style="15" customWidth="1"/>
    <col min="1796" max="1801" width="0" style="15" hidden="1" customWidth="1"/>
    <col min="1802" max="2048" width="9.140625" style="15"/>
    <col min="2049" max="2049" width="22.140625" style="15" customWidth="1"/>
    <col min="2050" max="2050" width="50.28515625" style="15" customWidth="1"/>
    <col min="2051" max="2051" width="20.7109375" style="15" customWidth="1"/>
    <col min="2052" max="2057" width="0" style="15" hidden="1" customWidth="1"/>
    <col min="2058" max="2304" width="9.140625" style="15"/>
    <col min="2305" max="2305" width="22.140625" style="15" customWidth="1"/>
    <col min="2306" max="2306" width="50.28515625" style="15" customWidth="1"/>
    <col min="2307" max="2307" width="20.7109375" style="15" customWidth="1"/>
    <col min="2308" max="2313" width="0" style="15" hidden="1" customWidth="1"/>
    <col min="2314" max="2560" width="9.140625" style="15"/>
    <col min="2561" max="2561" width="22.140625" style="15" customWidth="1"/>
    <col min="2562" max="2562" width="50.28515625" style="15" customWidth="1"/>
    <col min="2563" max="2563" width="20.7109375" style="15" customWidth="1"/>
    <col min="2564" max="2569" width="0" style="15" hidden="1" customWidth="1"/>
    <col min="2570" max="2816" width="9.140625" style="15"/>
    <col min="2817" max="2817" width="22.140625" style="15" customWidth="1"/>
    <col min="2818" max="2818" width="50.28515625" style="15" customWidth="1"/>
    <col min="2819" max="2819" width="20.7109375" style="15" customWidth="1"/>
    <col min="2820" max="2825" width="0" style="15" hidden="1" customWidth="1"/>
    <col min="2826" max="3072" width="9.140625" style="15"/>
    <col min="3073" max="3073" width="22.140625" style="15" customWidth="1"/>
    <col min="3074" max="3074" width="50.28515625" style="15" customWidth="1"/>
    <col min="3075" max="3075" width="20.7109375" style="15" customWidth="1"/>
    <col min="3076" max="3081" width="0" style="15" hidden="1" customWidth="1"/>
    <col min="3082" max="3328" width="9.140625" style="15"/>
    <col min="3329" max="3329" width="22.140625" style="15" customWidth="1"/>
    <col min="3330" max="3330" width="50.28515625" style="15" customWidth="1"/>
    <col min="3331" max="3331" width="20.7109375" style="15" customWidth="1"/>
    <col min="3332" max="3337" width="0" style="15" hidden="1" customWidth="1"/>
    <col min="3338" max="3584" width="9.140625" style="15"/>
    <col min="3585" max="3585" width="22.140625" style="15" customWidth="1"/>
    <col min="3586" max="3586" width="50.28515625" style="15" customWidth="1"/>
    <col min="3587" max="3587" width="20.7109375" style="15" customWidth="1"/>
    <col min="3588" max="3593" width="0" style="15" hidden="1" customWidth="1"/>
    <col min="3594" max="3840" width="9.140625" style="15"/>
    <col min="3841" max="3841" width="22.140625" style="15" customWidth="1"/>
    <col min="3842" max="3842" width="50.28515625" style="15" customWidth="1"/>
    <col min="3843" max="3843" width="20.7109375" style="15" customWidth="1"/>
    <col min="3844" max="3849" width="0" style="15" hidden="1" customWidth="1"/>
    <col min="3850" max="4096" width="9.140625" style="15"/>
    <col min="4097" max="4097" width="22.140625" style="15" customWidth="1"/>
    <col min="4098" max="4098" width="50.28515625" style="15" customWidth="1"/>
    <col min="4099" max="4099" width="20.7109375" style="15" customWidth="1"/>
    <col min="4100" max="4105" width="0" style="15" hidden="1" customWidth="1"/>
    <col min="4106" max="4352" width="9.140625" style="15"/>
    <col min="4353" max="4353" width="22.140625" style="15" customWidth="1"/>
    <col min="4354" max="4354" width="50.28515625" style="15" customWidth="1"/>
    <col min="4355" max="4355" width="20.7109375" style="15" customWidth="1"/>
    <col min="4356" max="4361" width="0" style="15" hidden="1" customWidth="1"/>
    <col min="4362" max="4608" width="9.140625" style="15"/>
    <col min="4609" max="4609" width="22.140625" style="15" customWidth="1"/>
    <col min="4610" max="4610" width="50.28515625" style="15" customWidth="1"/>
    <col min="4611" max="4611" width="20.7109375" style="15" customWidth="1"/>
    <col min="4612" max="4617" width="0" style="15" hidden="1" customWidth="1"/>
    <col min="4618" max="4864" width="9.140625" style="15"/>
    <col min="4865" max="4865" width="22.140625" style="15" customWidth="1"/>
    <col min="4866" max="4866" width="50.28515625" style="15" customWidth="1"/>
    <col min="4867" max="4867" width="20.7109375" style="15" customWidth="1"/>
    <col min="4868" max="4873" width="0" style="15" hidden="1" customWidth="1"/>
    <col min="4874" max="5120" width="9.140625" style="15"/>
    <col min="5121" max="5121" width="22.140625" style="15" customWidth="1"/>
    <col min="5122" max="5122" width="50.28515625" style="15" customWidth="1"/>
    <col min="5123" max="5123" width="20.7109375" style="15" customWidth="1"/>
    <col min="5124" max="5129" width="0" style="15" hidden="1" customWidth="1"/>
    <col min="5130" max="5376" width="9.140625" style="15"/>
    <col min="5377" max="5377" width="22.140625" style="15" customWidth="1"/>
    <col min="5378" max="5378" width="50.28515625" style="15" customWidth="1"/>
    <col min="5379" max="5379" width="20.7109375" style="15" customWidth="1"/>
    <col min="5380" max="5385" width="0" style="15" hidden="1" customWidth="1"/>
    <col min="5386" max="5632" width="9.140625" style="15"/>
    <col min="5633" max="5633" width="22.140625" style="15" customWidth="1"/>
    <col min="5634" max="5634" width="50.28515625" style="15" customWidth="1"/>
    <col min="5635" max="5635" width="20.7109375" style="15" customWidth="1"/>
    <col min="5636" max="5641" width="0" style="15" hidden="1" customWidth="1"/>
    <col min="5642" max="5888" width="9.140625" style="15"/>
    <col min="5889" max="5889" width="22.140625" style="15" customWidth="1"/>
    <col min="5890" max="5890" width="50.28515625" style="15" customWidth="1"/>
    <col min="5891" max="5891" width="20.7109375" style="15" customWidth="1"/>
    <col min="5892" max="5897" width="0" style="15" hidden="1" customWidth="1"/>
    <col min="5898" max="6144" width="9.140625" style="15"/>
    <col min="6145" max="6145" width="22.140625" style="15" customWidth="1"/>
    <col min="6146" max="6146" width="50.28515625" style="15" customWidth="1"/>
    <col min="6147" max="6147" width="20.7109375" style="15" customWidth="1"/>
    <col min="6148" max="6153" width="0" style="15" hidden="1" customWidth="1"/>
    <col min="6154" max="6400" width="9.140625" style="15"/>
    <col min="6401" max="6401" width="22.140625" style="15" customWidth="1"/>
    <col min="6402" max="6402" width="50.28515625" style="15" customWidth="1"/>
    <col min="6403" max="6403" width="20.7109375" style="15" customWidth="1"/>
    <col min="6404" max="6409" width="0" style="15" hidden="1" customWidth="1"/>
    <col min="6410" max="6656" width="9.140625" style="15"/>
    <col min="6657" max="6657" width="22.140625" style="15" customWidth="1"/>
    <col min="6658" max="6658" width="50.28515625" style="15" customWidth="1"/>
    <col min="6659" max="6659" width="20.7109375" style="15" customWidth="1"/>
    <col min="6660" max="6665" width="0" style="15" hidden="1" customWidth="1"/>
    <col min="6666" max="6912" width="9.140625" style="15"/>
    <col min="6913" max="6913" width="22.140625" style="15" customWidth="1"/>
    <col min="6914" max="6914" width="50.28515625" style="15" customWidth="1"/>
    <col min="6915" max="6915" width="20.7109375" style="15" customWidth="1"/>
    <col min="6916" max="6921" width="0" style="15" hidden="1" customWidth="1"/>
    <col min="6922" max="7168" width="9.140625" style="15"/>
    <col min="7169" max="7169" width="22.140625" style="15" customWidth="1"/>
    <col min="7170" max="7170" width="50.28515625" style="15" customWidth="1"/>
    <col min="7171" max="7171" width="20.7109375" style="15" customWidth="1"/>
    <col min="7172" max="7177" width="0" style="15" hidden="1" customWidth="1"/>
    <col min="7178" max="7424" width="9.140625" style="15"/>
    <col min="7425" max="7425" width="22.140625" style="15" customWidth="1"/>
    <col min="7426" max="7426" width="50.28515625" style="15" customWidth="1"/>
    <col min="7427" max="7427" width="20.7109375" style="15" customWidth="1"/>
    <col min="7428" max="7433" width="0" style="15" hidden="1" customWidth="1"/>
    <col min="7434" max="7680" width="9.140625" style="15"/>
    <col min="7681" max="7681" width="22.140625" style="15" customWidth="1"/>
    <col min="7682" max="7682" width="50.28515625" style="15" customWidth="1"/>
    <col min="7683" max="7683" width="20.7109375" style="15" customWidth="1"/>
    <col min="7684" max="7689" width="0" style="15" hidden="1" customWidth="1"/>
    <col min="7690" max="7936" width="9.140625" style="15"/>
    <col min="7937" max="7937" width="22.140625" style="15" customWidth="1"/>
    <col min="7938" max="7938" width="50.28515625" style="15" customWidth="1"/>
    <col min="7939" max="7939" width="20.7109375" style="15" customWidth="1"/>
    <col min="7940" max="7945" width="0" style="15" hidden="1" customWidth="1"/>
    <col min="7946" max="8192" width="9.140625" style="15"/>
    <col min="8193" max="8193" width="22.140625" style="15" customWidth="1"/>
    <col min="8194" max="8194" width="50.28515625" style="15" customWidth="1"/>
    <col min="8195" max="8195" width="20.7109375" style="15" customWidth="1"/>
    <col min="8196" max="8201" width="0" style="15" hidden="1" customWidth="1"/>
    <col min="8202" max="8448" width="9.140625" style="15"/>
    <col min="8449" max="8449" width="22.140625" style="15" customWidth="1"/>
    <col min="8450" max="8450" width="50.28515625" style="15" customWidth="1"/>
    <col min="8451" max="8451" width="20.7109375" style="15" customWidth="1"/>
    <col min="8452" max="8457" width="0" style="15" hidden="1" customWidth="1"/>
    <col min="8458" max="8704" width="9.140625" style="15"/>
    <col min="8705" max="8705" width="22.140625" style="15" customWidth="1"/>
    <col min="8706" max="8706" width="50.28515625" style="15" customWidth="1"/>
    <col min="8707" max="8707" width="20.7109375" style="15" customWidth="1"/>
    <col min="8708" max="8713" width="0" style="15" hidden="1" customWidth="1"/>
    <col min="8714" max="8960" width="9.140625" style="15"/>
    <col min="8961" max="8961" width="22.140625" style="15" customWidth="1"/>
    <col min="8962" max="8962" width="50.28515625" style="15" customWidth="1"/>
    <col min="8963" max="8963" width="20.7109375" style="15" customWidth="1"/>
    <col min="8964" max="8969" width="0" style="15" hidden="1" customWidth="1"/>
    <col min="8970" max="9216" width="9.140625" style="15"/>
    <col min="9217" max="9217" width="22.140625" style="15" customWidth="1"/>
    <col min="9218" max="9218" width="50.28515625" style="15" customWidth="1"/>
    <col min="9219" max="9219" width="20.7109375" style="15" customWidth="1"/>
    <col min="9220" max="9225" width="0" style="15" hidden="1" customWidth="1"/>
    <col min="9226" max="9472" width="9.140625" style="15"/>
    <col min="9473" max="9473" width="22.140625" style="15" customWidth="1"/>
    <col min="9474" max="9474" width="50.28515625" style="15" customWidth="1"/>
    <col min="9475" max="9475" width="20.7109375" style="15" customWidth="1"/>
    <col min="9476" max="9481" width="0" style="15" hidden="1" customWidth="1"/>
    <col min="9482" max="9728" width="9.140625" style="15"/>
    <col min="9729" max="9729" width="22.140625" style="15" customWidth="1"/>
    <col min="9730" max="9730" width="50.28515625" style="15" customWidth="1"/>
    <col min="9731" max="9731" width="20.7109375" style="15" customWidth="1"/>
    <col min="9732" max="9737" width="0" style="15" hidden="1" customWidth="1"/>
    <col min="9738" max="9984" width="9.140625" style="15"/>
    <col min="9985" max="9985" width="22.140625" style="15" customWidth="1"/>
    <col min="9986" max="9986" width="50.28515625" style="15" customWidth="1"/>
    <col min="9987" max="9987" width="20.7109375" style="15" customWidth="1"/>
    <col min="9988" max="9993" width="0" style="15" hidden="1" customWidth="1"/>
    <col min="9994" max="10240" width="9.140625" style="15"/>
    <col min="10241" max="10241" width="22.140625" style="15" customWidth="1"/>
    <col min="10242" max="10242" width="50.28515625" style="15" customWidth="1"/>
    <col min="10243" max="10243" width="20.7109375" style="15" customWidth="1"/>
    <col min="10244" max="10249" width="0" style="15" hidden="1" customWidth="1"/>
    <col min="10250" max="10496" width="9.140625" style="15"/>
    <col min="10497" max="10497" width="22.140625" style="15" customWidth="1"/>
    <col min="10498" max="10498" width="50.28515625" style="15" customWidth="1"/>
    <col min="10499" max="10499" width="20.7109375" style="15" customWidth="1"/>
    <col min="10500" max="10505" width="0" style="15" hidden="1" customWidth="1"/>
    <col min="10506" max="10752" width="9.140625" style="15"/>
    <col min="10753" max="10753" width="22.140625" style="15" customWidth="1"/>
    <col min="10754" max="10754" width="50.28515625" style="15" customWidth="1"/>
    <col min="10755" max="10755" width="20.7109375" style="15" customWidth="1"/>
    <col min="10756" max="10761" width="0" style="15" hidden="1" customWidth="1"/>
    <col min="10762" max="11008" width="9.140625" style="15"/>
    <col min="11009" max="11009" width="22.140625" style="15" customWidth="1"/>
    <col min="11010" max="11010" width="50.28515625" style="15" customWidth="1"/>
    <col min="11011" max="11011" width="20.7109375" style="15" customWidth="1"/>
    <col min="11012" max="11017" width="0" style="15" hidden="1" customWidth="1"/>
    <col min="11018" max="11264" width="9.140625" style="15"/>
    <col min="11265" max="11265" width="22.140625" style="15" customWidth="1"/>
    <col min="11266" max="11266" width="50.28515625" style="15" customWidth="1"/>
    <col min="11267" max="11267" width="20.7109375" style="15" customWidth="1"/>
    <col min="11268" max="11273" width="0" style="15" hidden="1" customWidth="1"/>
    <col min="11274" max="11520" width="9.140625" style="15"/>
    <col min="11521" max="11521" width="22.140625" style="15" customWidth="1"/>
    <col min="11522" max="11522" width="50.28515625" style="15" customWidth="1"/>
    <col min="11523" max="11523" width="20.7109375" style="15" customWidth="1"/>
    <col min="11524" max="11529" width="0" style="15" hidden="1" customWidth="1"/>
    <col min="11530" max="11776" width="9.140625" style="15"/>
    <col min="11777" max="11777" width="22.140625" style="15" customWidth="1"/>
    <col min="11778" max="11778" width="50.28515625" style="15" customWidth="1"/>
    <col min="11779" max="11779" width="20.7109375" style="15" customWidth="1"/>
    <col min="11780" max="11785" width="0" style="15" hidden="1" customWidth="1"/>
    <col min="11786" max="12032" width="9.140625" style="15"/>
    <col min="12033" max="12033" width="22.140625" style="15" customWidth="1"/>
    <col min="12034" max="12034" width="50.28515625" style="15" customWidth="1"/>
    <col min="12035" max="12035" width="20.7109375" style="15" customWidth="1"/>
    <col min="12036" max="12041" width="0" style="15" hidden="1" customWidth="1"/>
    <col min="12042" max="12288" width="9.140625" style="15"/>
    <col min="12289" max="12289" width="22.140625" style="15" customWidth="1"/>
    <col min="12290" max="12290" width="50.28515625" style="15" customWidth="1"/>
    <col min="12291" max="12291" width="20.7109375" style="15" customWidth="1"/>
    <col min="12292" max="12297" width="0" style="15" hidden="1" customWidth="1"/>
    <col min="12298" max="12544" width="9.140625" style="15"/>
    <col min="12545" max="12545" width="22.140625" style="15" customWidth="1"/>
    <col min="12546" max="12546" width="50.28515625" style="15" customWidth="1"/>
    <col min="12547" max="12547" width="20.7109375" style="15" customWidth="1"/>
    <col min="12548" max="12553" width="0" style="15" hidden="1" customWidth="1"/>
    <col min="12554" max="12800" width="9.140625" style="15"/>
    <col min="12801" max="12801" width="22.140625" style="15" customWidth="1"/>
    <col min="12802" max="12802" width="50.28515625" style="15" customWidth="1"/>
    <col min="12803" max="12803" width="20.7109375" style="15" customWidth="1"/>
    <col min="12804" max="12809" width="0" style="15" hidden="1" customWidth="1"/>
    <col min="12810" max="13056" width="9.140625" style="15"/>
    <col min="13057" max="13057" width="22.140625" style="15" customWidth="1"/>
    <col min="13058" max="13058" width="50.28515625" style="15" customWidth="1"/>
    <col min="13059" max="13059" width="20.7109375" style="15" customWidth="1"/>
    <col min="13060" max="13065" width="0" style="15" hidden="1" customWidth="1"/>
    <col min="13066" max="13312" width="9.140625" style="15"/>
    <col min="13313" max="13313" width="22.140625" style="15" customWidth="1"/>
    <col min="13314" max="13314" width="50.28515625" style="15" customWidth="1"/>
    <col min="13315" max="13315" width="20.7109375" style="15" customWidth="1"/>
    <col min="13316" max="13321" width="0" style="15" hidden="1" customWidth="1"/>
    <col min="13322" max="13568" width="9.140625" style="15"/>
    <col min="13569" max="13569" width="22.140625" style="15" customWidth="1"/>
    <col min="13570" max="13570" width="50.28515625" style="15" customWidth="1"/>
    <col min="13571" max="13571" width="20.7109375" style="15" customWidth="1"/>
    <col min="13572" max="13577" width="0" style="15" hidden="1" customWidth="1"/>
    <col min="13578" max="13824" width="9.140625" style="15"/>
    <col min="13825" max="13825" width="22.140625" style="15" customWidth="1"/>
    <col min="13826" max="13826" width="50.28515625" style="15" customWidth="1"/>
    <col min="13827" max="13827" width="20.7109375" style="15" customWidth="1"/>
    <col min="13828" max="13833" width="0" style="15" hidden="1" customWidth="1"/>
    <col min="13834" max="14080" width="9.140625" style="15"/>
    <col min="14081" max="14081" width="22.140625" style="15" customWidth="1"/>
    <col min="14082" max="14082" width="50.28515625" style="15" customWidth="1"/>
    <col min="14083" max="14083" width="20.7109375" style="15" customWidth="1"/>
    <col min="14084" max="14089" width="0" style="15" hidden="1" customWidth="1"/>
    <col min="14090" max="14336" width="9.140625" style="15"/>
    <col min="14337" max="14337" width="22.140625" style="15" customWidth="1"/>
    <col min="14338" max="14338" width="50.28515625" style="15" customWidth="1"/>
    <col min="14339" max="14339" width="20.7109375" style="15" customWidth="1"/>
    <col min="14340" max="14345" width="0" style="15" hidden="1" customWidth="1"/>
    <col min="14346" max="14592" width="9.140625" style="15"/>
    <col min="14593" max="14593" width="22.140625" style="15" customWidth="1"/>
    <col min="14594" max="14594" width="50.28515625" style="15" customWidth="1"/>
    <col min="14595" max="14595" width="20.7109375" style="15" customWidth="1"/>
    <col min="14596" max="14601" width="0" style="15" hidden="1" customWidth="1"/>
    <col min="14602" max="14848" width="9.140625" style="15"/>
    <col min="14849" max="14849" width="22.140625" style="15" customWidth="1"/>
    <col min="14850" max="14850" width="50.28515625" style="15" customWidth="1"/>
    <col min="14851" max="14851" width="20.7109375" style="15" customWidth="1"/>
    <col min="14852" max="14857" width="0" style="15" hidden="1" customWidth="1"/>
    <col min="14858" max="15104" width="9.140625" style="15"/>
    <col min="15105" max="15105" width="22.140625" style="15" customWidth="1"/>
    <col min="15106" max="15106" width="50.28515625" style="15" customWidth="1"/>
    <col min="15107" max="15107" width="20.7109375" style="15" customWidth="1"/>
    <col min="15108" max="15113" width="0" style="15" hidden="1" customWidth="1"/>
    <col min="15114" max="15360" width="9.140625" style="15"/>
    <col min="15361" max="15361" width="22.140625" style="15" customWidth="1"/>
    <col min="15362" max="15362" width="50.28515625" style="15" customWidth="1"/>
    <col min="15363" max="15363" width="20.7109375" style="15" customWidth="1"/>
    <col min="15364" max="15369" width="0" style="15" hidden="1" customWidth="1"/>
    <col min="15370" max="15616" width="9.140625" style="15"/>
    <col min="15617" max="15617" width="22.140625" style="15" customWidth="1"/>
    <col min="15618" max="15618" width="50.28515625" style="15" customWidth="1"/>
    <col min="15619" max="15619" width="20.7109375" style="15" customWidth="1"/>
    <col min="15620" max="15625" width="0" style="15" hidden="1" customWidth="1"/>
    <col min="15626" max="15872" width="9.140625" style="15"/>
    <col min="15873" max="15873" width="22.140625" style="15" customWidth="1"/>
    <col min="15874" max="15874" width="50.28515625" style="15" customWidth="1"/>
    <col min="15875" max="15875" width="20.7109375" style="15" customWidth="1"/>
    <col min="15876" max="15881" width="0" style="15" hidden="1" customWidth="1"/>
    <col min="15882" max="16128" width="9.140625" style="15"/>
    <col min="16129" max="16129" width="22.140625" style="15" customWidth="1"/>
    <col min="16130" max="16130" width="50.28515625" style="15" customWidth="1"/>
    <col min="16131" max="16131" width="20.7109375" style="15" customWidth="1"/>
    <col min="16132" max="16137" width="0" style="15" hidden="1" customWidth="1"/>
    <col min="16138" max="16384" width="9.140625" style="15"/>
  </cols>
  <sheetData>
    <row r="1" spans="1:9" ht="15.75" customHeight="1">
      <c r="B1" s="183"/>
      <c r="C1" s="274" t="s">
        <v>435</v>
      </c>
      <c r="D1" s="152"/>
      <c r="E1" s="152"/>
      <c r="F1" s="152"/>
      <c r="G1" s="152"/>
      <c r="H1" s="152"/>
    </row>
    <row r="2" spans="1:9" ht="30" customHeight="1">
      <c r="B2" s="183"/>
      <c r="C2" s="274"/>
      <c r="D2" s="152"/>
      <c r="E2" s="152"/>
      <c r="F2" s="152"/>
      <c r="G2" s="152"/>
      <c r="H2" s="152"/>
    </row>
    <row r="3" spans="1:9" ht="133.5" customHeight="1">
      <c r="B3" s="183"/>
      <c r="C3" s="274"/>
      <c r="D3" s="152"/>
      <c r="E3" s="152"/>
      <c r="F3" s="152"/>
      <c r="G3" s="152"/>
      <c r="H3" s="152"/>
    </row>
    <row r="4" spans="1:9" ht="15.75" hidden="1" customHeight="1">
      <c r="B4" s="183"/>
      <c r="C4" s="183"/>
    </row>
    <row r="5" spans="1:9" ht="15.75" hidden="1" customHeight="1">
      <c r="B5" s="183"/>
      <c r="C5" s="183"/>
    </row>
    <row r="6" spans="1:9" ht="44.25" customHeight="1">
      <c r="A6" s="308" t="s">
        <v>362</v>
      </c>
      <c r="B6" s="308"/>
      <c r="C6" s="308"/>
    </row>
    <row r="7" spans="1:9">
      <c r="B7" s="165"/>
      <c r="C7" s="166"/>
    </row>
    <row r="8" spans="1:9">
      <c r="A8" s="66" t="s">
        <v>354</v>
      </c>
      <c r="B8" s="184" t="s">
        <v>355</v>
      </c>
      <c r="C8" s="185" t="s">
        <v>75</v>
      </c>
      <c r="D8" s="153"/>
      <c r="E8" s="153"/>
      <c r="F8" s="153"/>
      <c r="G8" s="153"/>
      <c r="H8" s="153"/>
      <c r="I8" s="153"/>
    </row>
    <row r="9" spans="1:9">
      <c r="A9" s="66"/>
      <c r="B9" s="186"/>
      <c r="C9" s="187"/>
    </row>
    <row r="10" spans="1:9" ht="85.5" customHeight="1">
      <c r="A10" s="188" t="s">
        <v>356</v>
      </c>
      <c r="B10" s="154" t="s">
        <v>357</v>
      </c>
      <c r="C10" s="189">
        <v>4995.8</v>
      </c>
    </row>
    <row r="11" spans="1:9">
      <c r="A11" s="188"/>
      <c r="B11" s="190"/>
      <c r="C11" s="189"/>
    </row>
    <row r="12" spans="1:9" ht="15.75" hidden="1" customHeight="1">
      <c r="A12" s="191"/>
      <c r="B12" s="190"/>
      <c r="C12" s="189"/>
    </row>
    <row r="13" spans="1:9" s="167" customFormat="1" ht="31.5" hidden="1" customHeight="1">
      <c r="A13" s="192"/>
      <c r="B13" s="193"/>
      <c r="C13" s="189"/>
    </row>
    <row r="14" spans="1:9" s="167" customFormat="1" ht="15.75" hidden="1" customHeight="1">
      <c r="A14" s="194"/>
      <c r="B14" s="193"/>
      <c r="C14" s="189"/>
      <c r="E14" s="167">
        <v>6476566.0999999996</v>
      </c>
      <c r="F14" s="167">
        <v>279131</v>
      </c>
      <c r="G14" s="167">
        <f>E14+F14+4100</f>
        <v>6759797.0999999996</v>
      </c>
    </row>
    <row r="15" spans="1:9" s="167" customFormat="1" ht="15.75" hidden="1" customHeight="1">
      <c r="A15" s="194"/>
      <c r="B15" s="193"/>
      <c r="C15" s="189"/>
      <c r="E15" s="167">
        <v>6670222.0999999996</v>
      </c>
      <c r="F15" s="167">
        <v>115000</v>
      </c>
      <c r="G15" s="167">
        <f>E15+F15+80000</f>
        <v>6865222.0999999996</v>
      </c>
    </row>
    <row r="16" spans="1:9" s="167" customFormat="1" ht="15.75" hidden="1" customHeight="1">
      <c r="A16" s="194"/>
      <c r="B16" s="193"/>
      <c r="C16" s="189"/>
      <c r="G16" s="167">
        <f>G14-G15</f>
        <v>-105425</v>
      </c>
    </row>
    <row r="17" spans="1:6" s="167" customFormat="1" ht="15.75" hidden="1" customHeight="1">
      <c r="A17" s="194"/>
      <c r="B17" s="193"/>
      <c r="C17" s="189"/>
      <c r="E17" s="167">
        <f>E14-E15</f>
        <v>-193656</v>
      </c>
    </row>
    <row r="18" spans="1:6" s="168" customFormat="1">
      <c r="A18" s="195"/>
      <c r="B18" s="196" t="s">
        <v>358</v>
      </c>
      <c r="C18" s="189"/>
      <c r="D18" s="168" t="s">
        <v>359</v>
      </c>
      <c r="E18" s="168">
        <f>E14+150000</f>
        <v>6626566.0999999996</v>
      </c>
      <c r="F18" s="168">
        <v>195694.7</v>
      </c>
    </row>
    <row r="19" spans="1:6" s="169" customFormat="1">
      <c r="A19" s="309" t="s">
        <v>360</v>
      </c>
      <c r="B19" s="310"/>
      <c r="C19" s="197">
        <f>C10+C18</f>
        <v>4995.8</v>
      </c>
      <c r="D19" s="169" t="s">
        <v>361</v>
      </c>
      <c r="E19" s="169">
        <f>E15+75000+150000</f>
        <v>6895222.0999999996</v>
      </c>
      <c r="F19" s="169">
        <f>F18+4100</f>
        <v>199794.7</v>
      </c>
    </row>
    <row r="20" spans="1:6" s="169" customFormat="1" hidden="1">
      <c r="A20" s="170"/>
      <c r="B20" s="148"/>
      <c r="C20" s="171"/>
    </row>
    <row r="21" spans="1:6" hidden="1">
      <c r="A21" s="170"/>
      <c r="B21" s="172"/>
      <c r="C21" s="171"/>
    </row>
    <row r="22" spans="1:6">
      <c r="C22" s="15"/>
    </row>
    <row r="23" spans="1:6" hidden="1">
      <c r="C23" s="15"/>
    </row>
    <row r="24" spans="1:6">
      <c r="C24" s="15"/>
    </row>
    <row r="25" spans="1:6">
      <c r="C25" s="15"/>
    </row>
    <row r="26" spans="1:6" s="168" customFormat="1"/>
    <row r="27" spans="1:6" s="168" customFormat="1"/>
    <row r="28" spans="1:6" s="168" customFormat="1"/>
    <row r="29" spans="1:6" s="169" customFormat="1"/>
    <row r="30" spans="1:6" s="169" customFormat="1"/>
    <row r="31" spans="1:6" s="168" customFormat="1"/>
    <row r="32" spans="1:6" s="169" customFormat="1"/>
    <row r="33" spans="2:3" s="169" customFormat="1"/>
    <row r="34" spans="2:3">
      <c r="C34" s="15"/>
    </row>
    <row r="35" spans="2:3">
      <c r="C35" s="15"/>
    </row>
    <row r="36" spans="2:3">
      <c r="C36" s="15"/>
    </row>
    <row r="37" spans="2:3">
      <c r="C37" s="15"/>
    </row>
    <row r="38" spans="2:3">
      <c r="B38" s="173"/>
      <c r="C38" s="174"/>
    </row>
    <row r="39" spans="2:3">
      <c r="B39" s="173"/>
      <c r="C39" s="174"/>
    </row>
    <row r="40" spans="2:3">
      <c r="B40" s="173"/>
      <c r="C40" s="174"/>
    </row>
    <row r="41" spans="2:3">
      <c r="B41" s="173"/>
      <c r="C41" s="174"/>
    </row>
    <row r="42" spans="2:3">
      <c r="B42" s="175"/>
      <c r="C42" s="176"/>
    </row>
    <row r="43" spans="2:3">
      <c r="B43" s="173"/>
      <c r="C43" s="174"/>
    </row>
    <row r="44" spans="2:3">
      <c r="B44" s="173"/>
      <c r="C44" s="174"/>
    </row>
    <row r="45" spans="2:3">
      <c r="B45" s="177"/>
      <c r="C45" s="178"/>
    </row>
    <row r="46" spans="2:3">
      <c r="B46" s="173"/>
      <c r="C46" s="174"/>
    </row>
    <row r="47" spans="2:3">
      <c r="B47" s="173"/>
      <c r="C47" s="174"/>
    </row>
    <row r="48" spans="2:3">
      <c r="B48" s="177"/>
      <c r="C48" s="178"/>
    </row>
    <row r="49" spans="2:3">
      <c r="B49" s="173"/>
      <c r="C49" s="174"/>
    </row>
    <row r="50" spans="2:3">
      <c r="B50" s="173"/>
      <c r="C50" s="174"/>
    </row>
    <row r="51" spans="2:3">
      <c r="B51" s="173"/>
      <c r="C51" s="174"/>
    </row>
    <row r="52" spans="2:3">
      <c r="B52" s="173"/>
      <c r="C52" s="174"/>
    </row>
    <row r="53" spans="2:3">
      <c r="B53" s="179"/>
      <c r="C53" s="180"/>
    </row>
    <row r="54" spans="2:3">
      <c r="B54" s="179"/>
      <c r="C54" s="180"/>
    </row>
    <row r="55" spans="2:3">
      <c r="B55" s="179"/>
      <c r="C55" s="180"/>
    </row>
    <row r="56" spans="2:3">
      <c r="C56" s="181"/>
    </row>
    <row r="57" spans="2:3">
      <c r="C57" s="181"/>
    </row>
    <row r="58" spans="2:3">
      <c r="C58" s="181"/>
    </row>
    <row r="59" spans="2:3">
      <c r="C59" s="181"/>
    </row>
    <row r="60" spans="2:3">
      <c r="C60" s="181"/>
    </row>
    <row r="61" spans="2:3">
      <c r="C61" s="181"/>
    </row>
    <row r="62" spans="2:3">
      <c r="C62" s="181"/>
    </row>
    <row r="63" spans="2:3">
      <c r="C63" s="181"/>
    </row>
    <row r="64" spans="2:3">
      <c r="C64" s="181"/>
    </row>
    <row r="65" spans="3:3">
      <c r="C65" s="181"/>
    </row>
    <row r="66" spans="3:3">
      <c r="C66" s="181"/>
    </row>
    <row r="67" spans="3:3">
      <c r="C67" s="181"/>
    </row>
    <row r="68" spans="3:3">
      <c r="C68" s="181"/>
    </row>
    <row r="69" spans="3:3">
      <c r="C69" s="181"/>
    </row>
    <row r="70" spans="3:3">
      <c r="C70" s="181"/>
    </row>
    <row r="71" spans="3:3">
      <c r="C71" s="181"/>
    </row>
    <row r="72" spans="3:3">
      <c r="C72" s="181"/>
    </row>
    <row r="73" spans="3:3">
      <c r="C73" s="181"/>
    </row>
    <row r="74" spans="3:3">
      <c r="C74" s="181"/>
    </row>
    <row r="75" spans="3:3">
      <c r="C75" s="181"/>
    </row>
    <row r="76" spans="3:3">
      <c r="C76" s="181"/>
    </row>
    <row r="77" spans="3:3">
      <c r="C77" s="181"/>
    </row>
    <row r="78" spans="3:3">
      <c r="C78" s="181"/>
    </row>
    <row r="79" spans="3:3">
      <c r="C79" s="181"/>
    </row>
    <row r="80" spans="3:3">
      <c r="C80" s="181"/>
    </row>
    <row r="81" spans="3:3">
      <c r="C81" s="181"/>
    </row>
    <row r="82" spans="3:3">
      <c r="C82" s="181"/>
    </row>
    <row r="83" spans="3:3">
      <c r="C83" s="181"/>
    </row>
    <row r="84" spans="3:3">
      <c r="C84" s="181"/>
    </row>
    <row r="85" spans="3:3">
      <c r="C85" s="181"/>
    </row>
    <row r="86" spans="3:3">
      <c r="C86" s="181"/>
    </row>
    <row r="87" spans="3:3">
      <c r="C87" s="181"/>
    </row>
    <row r="88" spans="3:3">
      <c r="C88" s="181"/>
    </row>
    <row r="89" spans="3:3">
      <c r="C89" s="181"/>
    </row>
    <row r="90" spans="3:3">
      <c r="C90" s="181"/>
    </row>
    <row r="91" spans="3:3">
      <c r="C91" s="181"/>
    </row>
    <row r="92" spans="3:3">
      <c r="C92" s="181"/>
    </row>
    <row r="93" spans="3:3">
      <c r="C93" s="181"/>
    </row>
    <row r="94" spans="3:3">
      <c r="C94" s="181"/>
    </row>
    <row r="95" spans="3:3">
      <c r="C95" s="181"/>
    </row>
    <row r="96" spans="3:3">
      <c r="C96" s="181"/>
    </row>
    <row r="97" spans="3:3">
      <c r="C97" s="181"/>
    </row>
    <row r="98" spans="3:3">
      <c r="C98" s="181"/>
    </row>
    <row r="99" spans="3:3">
      <c r="C99" s="181"/>
    </row>
    <row r="100" spans="3:3">
      <c r="C100" s="181"/>
    </row>
    <row r="101" spans="3:3">
      <c r="C101" s="181"/>
    </row>
    <row r="102" spans="3:3">
      <c r="C102" s="181"/>
    </row>
    <row r="103" spans="3:3">
      <c r="C103" s="181"/>
    </row>
    <row r="104" spans="3:3">
      <c r="C104" s="181"/>
    </row>
    <row r="105" spans="3:3">
      <c r="C105" s="181"/>
    </row>
    <row r="106" spans="3:3">
      <c r="C106" s="181"/>
    </row>
    <row r="107" spans="3:3">
      <c r="C107" s="181"/>
    </row>
    <row r="108" spans="3:3">
      <c r="C108" s="181"/>
    </row>
    <row r="109" spans="3:3">
      <c r="C109" s="181"/>
    </row>
    <row r="110" spans="3:3">
      <c r="C110" s="181"/>
    </row>
    <row r="111" spans="3:3">
      <c r="C111" s="181"/>
    </row>
    <row r="112" spans="3:3">
      <c r="C112" s="181"/>
    </row>
    <row r="113" spans="3:3">
      <c r="C113" s="181"/>
    </row>
    <row r="114" spans="3:3">
      <c r="C114" s="181"/>
    </row>
    <row r="115" spans="3:3">
      <c r="C115" s="181"/>
    </row>
    <row r="116" spans="3:3">
      <c r="C116" s="181"/>
    </row>
    <row r="117" spans="3:3">
      <c r="C117" s="181"/>
    </row>
    <row r="118" spans="3:3">
      <c r="C118" s="181"/>
    </row>
    <row r="119" spans="3:3">
      <c r="C119" s="181"/>
    </row>
    <row r="120" spans="3:3">
      <c r="C120" s="181"/>
    </row>
    <row r="121" spans="3:3">
      <c r="C121" s="181"/>
    </row>
    <row r="122" spans="3:3">
      <c r="C122" s="181"/>
    </row>
    <row r="123" spans="3:3">
      <c r="C123" s="181"/>
    </row>
    <row r="124" spans="3:3">
      <c r="C124" s="181"/>
    </row>
    <row r="125" spans="3:3">
      <c r="C125" s="181"/>
    </row>
    <row r="126" spans="3:3">
      <c r="C126" s="181"/>
    </row>
    <row r="127" spans="3:3">
      <c r="C127" s="181"/>
    </row>
    <row r="128" spans="3:3">
      <c r="C128" s="181"/>
    </row>
    <row r="129" spans="3:3">
      <c r="C129" s="181"/>
    </row>
    <row r="130" spans="3:3">
      <c r="C130" s="181"/>
    </row>
    <row r="131" spans="3:3">
      <c r="C131" s="181"/>
    </row>
    <row r="132" spans="3:3">
      <c r="C132" s="181"/>
    </row>
    <row r="133" spans="3:3">
      <c r="C133" s="181"/>
    </row>
    <row r="134" spans="3:3">
      <c r="C134" s="181"/>
    </row>
    <row r="135" spans="3:3">
      <c r="C135" s="181"/>
    </row>
    <row r="136" spans="3:3">
      <c r="C136" s="181"/>
    </row>
    <row r="137" spans="3:3">
      <c r="C137" s="181"/>
    </row>
    <row r="138" spans="3:3">
      <c r="C138" s="181"/>
    </row>
    <row r="139" spans="3:3">
      <c r="C139" s="181"/>
    </row>
    <row r="140" spans="3:3">
      <c r="C140" s="181"/>
    </row>
    <row r="141" spans="3:3">
      <c r="C141" s="181"/>
    </row>
    <row r="142" spans="3:3">
      <c r="C142" s="181"/>
    </row>
    <row r="143" spans="3:3">
      <c r="C143" s="181"/>
    </row>
    <row r="144" spans="3:3">
      <c r="C144" s="181"/>
    </row>
    <row r="145" spans="3:3">
      <c r="C145" s="181"/>
    </row>
    <row r="146" spans="3:3">
      <c r="C146" s="181"/>
    </row>
    <row r="147" spans="3:3">
      <c r="C147" s="181"/>
    </row>
    <row r="148" spans="3:3">
      <c r="C148" s="181"/>
    </row>
    <row r="149" spans="3:3">
      <c r="C149" s="181"/>
    </row>
    <row r="150" spans="3:3">
      <c r="C150" s="181"/>
    </row>
    <row r="151" spans="3:3">
      <c r="C151" s="181"/>
    </row>
    <row r="152" spans="3:3">
      <c r="C152" s="181"/>
    </row>
    <row r="153" spans="3:3">
      <c r="C153" s="181"/>
    </row>
    <row r="154" spans="3:3">
      <c r="C154" s="181"/>
    </row>
    <row r="155" spans="3:3">
      <c r="C155" s="181"/>
    </row>
    <row r="156" spans="3:3">
      <c r="C156" s="181"/>
    </row>
    <row r="157" spans="3:3">
      <c r="C157" s="181"/>
    </row>
    <row r="158" spans="3:3">
      <c r="C158" s="181"/>
    </row>
    <row r="159" spans="3:3">
      <c r="C159" s="181"/>
    </row>
    <row r="160" spans="3:3">
      <c r="C160" s="181"/>
    </row>
    <row r="161" spans="3:3">
      <c r="C161" s="181"/>
    </row>
    <row r="162" spans="3:3">
      <c r="C162" s="181"/>
    </row>
    <row r="163" spans="3:3">
      <c r="C163" s="181"/>
    </row>
    <row r="164" spans="3:3">
      <c r="C164" s="181"/>
    </row>
    <row r="165" spans="3:3">
      <c r="C165" s="181"/>
    </row>
  </sheetData>
  <mergeCells count="3">
    <mergeCell ref="A6:C6"/>
    <mergeCell ref="A19:B19"/>
    <mergeCell ref="C1:C3"/>
  </mergeCells>
  <pageMargins left="0.75" right="0.75" top="1" bottom="1" header="0.5" footer="0.5"/>
  <pageSetup paperSize="9" scale="7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5"/>
  <sheetViews>
    <sheetView zoomScale="75" zoomScaleNormal="75" workbookViewId="0">
      <selection activeCell="C35" sqref="C35"/>
    </sheetView>
  </sheetViews>
  <sheetFormatPr defaultRowHeight="15.75"/>
  <cols>
    <col min="1" max="1" width="22.140625" style="15" customWidth="1"/>
    <col min="2" max="2" width="50.28515625" style="15" customWidth="1"/>
    <col min="3" max="3" width="20.42578125" style="15" customWidth="1"/>
    <col min="4" max="4" width="39.42578125" style="182" customWidth="1"/>
    <col min="5" max="10" width="0" style="15" hidden="1" customWidth="1"/>
    <col min="11" max="257" width="9.140625" style="15"/>
    <col min="258" max="258" width="22.140625" style="15" customWidth="1"/>
    <col min="259" max="259" width="50.28515625" style="15" customWidth="1"/>
    <col min="260" max="260" width="20.7109375" style="15" customWidth="1"/>
    <col min="261" max="266" width="0" style="15" hidden="1" customWidth="1"/>
    <col min="267" max="513" width="9.140625" style="15"/>
    <col min="514" max="514" width="22.140625" style="15" customWidth="1"/>
    <col min="515" max="515" width="50.28515625" style="15" customWidth="1"/>
    <col min="516" max="516" width="20.7109375" style="15" customWidth="1"/>
    <col min="517" max="522" width="0" style="15" hidden="1" customWidth="1"/>
    <col min="523" max="769" width="9.140625" style="15"/>
    <col min="770" max="770" width="22.140625" style="15" customWidth="1"/>
    <col min="771" max="771" width="50.28515625" style="15" customWidth="1"/>
    <col min="772" max="772" width="20.7109375" style="15" customWidth="1"/>
    <col min="773" max="778" width="0" style="15" hidden="1" customWidth="1"/>
    <col min="779" max="1025" width="9.140625" style="15"/>
    <col min="1026" max="1026" width="22.140625" style="15" customWidth="1"/>
    <col min="1027" max="1027" width="50.28515625" style="15" customWidth="1"/>
    <col min="1028" max="1028" width="20.7109375" style="15" customWidth="1"/>
    <col min="1029" max="1034" width="0" style="15" hidden="1" customWidth="1"/>
    <col min="1035" max="1281" width="9.140625" style="15"/>
    <col min="1282" max="1282" width="22.140625" style="15" customWidth="1"/>
    <col min="1283" max="1283" width="50.28515625" style="15" customWidth="1"/>
    <col min="1284" max="1284" width="20.7109375" style="15" customWidth="1"/>
    <col min="1285" max="1290" width="0" style="15" hidden="1" customWidth="1"/>
    <col min="1291" max="1537" width="9.140625" style="15"/>
    <col min="1538" max="1538" width="22.140625" style="15" customWidth="1"/>
    <col min="1539" max="1539" width="50.28515625" style="15" customWidth="1"/>
    <col min="1540" max="1540" width="20.7109375" style="15" customWidth="1"/>
    <col min="1541" max="1546" width="0" style="15" hidden="1" customWidth="1"/>
    <col min="1547" max="1793" width="9.140625" style="15"/>
    <col min="1794" max="1794" width="22.140625" style="15" customWidth="1"/>
    <col min="1795" max="1795" width="50.28515625" style="15" customWidth="1"/>
    <col min="1796" max="1796" width="20.7109375" style="15" customWidth="1"/>
    <col min="1797" max="1802" width="0" style="15" hidden="1" customWidth="1"/>
    <col min="1803" max="2049" width="9.140625" style="15"/>
    <col min="2050" max="2050" width="22.140625" style="15" customWidth="1"/>
    <col min="2051" max="2051" width="50.28515625" style="15" customWidth="1"/>
    <col min="2052" max="2052" width="20.7109375" style="15" customWidth="1"/>
    <col min="2053" max="2058" width="0" style="15" hidden="1" customWidth="1"/>
    <col min="2059" max="2305" width="9.140625" style="15"/>
    <col min="2306" max="2306" width="22.140625" style="15" customWidth="1"/>
    <col min="2307" max="2307" width="50.28515625" style="15" customWidth="1"/>
    <col min="2308" max="2308" width="20.7109375" style="15" customWidth="1"/>
    <col min="2309" max="2314" width="0" style="15" hidden="1" customWidth="1"/>
    <col min="2315" max="2561" width="9.140625" style="15"/>
    <col min="2562" max="2562" width="22.140625" style="15" customWidth="1"/>
    <col min="2563" max="2563" width="50.28515625" style="15" customWidth="1"/>
    <col min="2564" max="2564" width="20.7109375" style="15" customWidth="1"/>
    <col min="2565" max="2570" width="0" style="15" hidden="1" customWidth="1"/>
    <col min="2571" max="2817" width="9.140625" style="15"/>
    <col min="2818" max="2818" width="22.140625" style="15" customWidth="1"/>
    <col min="2819" max="2819" width="50.28515625" style="15" customWidth="1"/>
    <col min="2820" max="2820" width="20.7109375" style="15" customWidth="1"/>
    <col min="2821" max="2826" width="0" style="15" hidden="1" customWidth="1"/>
    <col min="2827" max="3073" width="9.140625" style="15"/>
    <col min="3074" max="3074" width="22.140625" style="15" customWidth="1"/>
    <col min="3075" max="3075" width="50.28515625" style="15" customWidth="1"/>
    <col min="3076" max="3076" width="20.7109375" style="15" customWidth="1"/>
    <col min="3077" max="3082" width="0" style="15" hidden="1" customWidth="1"/>
    <col min="3083" max="3329" width="9.140625" style="15"/>
    <col min="3330" max="3330" width="22.140625" style="15" customWidth="1"/>
    <col min="3331" max="3331" width="50.28515625" style="15" customWidth="1"/>
    <col min="3332" max="3332" width="20.7109375" style="15" customWidth="1"/>
    <col min="3333" max="3338" width="0" style="15" hidden="1" customWidth="1"/>
    <col min="3339" max="3585" width="9.140625" style="15"/>
    <col min="3586" max="3586" width="22.140625" style="15" customWidth="1"/>
    <col min="3587" max="3587" width="50.28515625" style="15" customWidth="1"/>
    <col min="3588" max="3588" width="20.7109375" style="15" customWidth="1"/>
    <col min="3589" max="3594" width="0" style="15" hidden="1" customWidth="1"/>
    <col min="3595" max="3841" width="9.140625" style="15"/>
    <col min="3842" max="3842" width="22.140625" style="15" customWidth="1"/>
    <col min="3843" max="3843" width="50.28515625" style="15" customWidth="1"/>
    <col min="3844" max="3844" width="20.7109375" style="15" customWidth="1"/>
    <col min="3845" max="3850" width="0" style="15" hidden="1" customWidth="1"/>
    <col min="3851" max="4097" width="9.140625" style="15"/>
    <col min="4098" max="4098" width="22.140625" style="15" customWidth="1"/>
    <col min="4099" max="4099" width="50.28515625" style="15" customWidth="1"/>
    <col min="4100" max="4100" width="20.7109375" style="15" customWidth="1"/>
    <col min="4101" max="4106" width="0" style="15" hidden="1" customWidth="1"/>
    <col min="4107" max="4353" width="9.140625" style="15"/>
    <col min="4354" max="4354" width="22.140625" style="15" customWidth="1"/>
    <col min="4355" max="4355" width="50.28515625" style="15" customWidth="1"/>
    <col min="4356" max="4356" width="20.7109375" style="15" customWidth="1"/>
    <col min="4357" max="4362" width="0" style="15" hidden="1" customWidth="1"/>
    <col min="4363" max="4609" width="9.140625" style="15"/>
    <col min="4610" max="4610" width="22.140625" style="15" customWidth="1"/>
    <col min="4611" max="4611" width="50.28515625" style="15" customWidth="1"/>
    <col min="4612" max="4612" width="20.7109375" style="15" customWidth="1"/>
    <col min="4613" max="4618" width="0" style="15" hidden="1" customWidth="1"/>
    <col min="4619" max="4865" width="9.140625" style="15"/>
    <col min="4866" max="4866" width="22.140625" style="15" customWidth="1"/>
    <col min="4867" max="4867" width="50.28515625" style="15" customWidth="1"/>
    <col min="4868" max="4868" width="20.7109375" style="15" customWidth="1"/>
    <col min="4869" max="4874" width="0" style="15" hidden="1" customWidth="1"/>
    <col min="4875" max="5121" width="9.140625" style="15"/>
    <col min="5122" max="5122" width="22.140625" style="15" customWidth="1"/>
    <col min="5123" max="5123" width="50.28515625" style="15" customWidth="1"/>
    <col min="5124" max="5124" width="20.7109375" style="15" customWidth="1"/>
    <col min="5125" max="5130" width="0" style="15" hidden="1" customWidth="1"/>
    <col min="5131" max="5377" width="9.140625" style="15"/>
    <col min="5378" max="5378" width="22.140625" style="15" customWidth="1"/>
    <col min="5379" max="5379" width="50.28515625" style="15" customWidth="1"/>
    <col min="5380" max="5380" width="20.7109375" style="15" customWidth="1"/>
    <col min="5381" max="5386" width="0" style="15" hidden="1" customWidth="1"/>
    <col min="5387" max="5633" width="9.140625" style="15"/>
    <col min="5634" max="5634" width="22.140625" style="15" customWidth="1"/>
    <col min="5635" max="5635" width="50.28515625" style="15" customWidth="1"/>
    <col min="5636" max="5636" width="20.7109375" style="15" customWidth="1"/>
    <col min="5637" max="5642" width="0" style="15" hidden="1" customWidth="1"/>
    <col min="5643" max="5889" width="9.140625" style="15"/>
    <col min="5890" max="5890" width="22.140625" style="15" customWidth="1"/>
    <col min="5891" max="5891" width="50.28515625" style="15" customWidth="1"/>
    <col min="5892" max="5892" width="20.7109375" style="15" customWidth="1"/>
    <col min="5893" max="5898" width="0" style="15" hidden="1" customWidth="1"/>
    <col min="5899" max="6145" width="9.140625" style="15"/>
    <col min="6146" max="6146" width="22.140625" style="15" customWidth="1"/>
    <col min="6147" max="6147" width="50.28515625" style="15" customWidth="1"/>
    <col min="6148" max="6148" width="20.7109375" style="15" customWidth="1"/>
    <col min="6149" max="6154" width="0" style="15" hidden="1" customWidth="1"/>
    <col min="6155" max="6401" width="9.140625" style="15"/>
    <col min="6402" max="6402" width="22.140625" style="15" customWidth="1"/>
    <col min="6403" max="6403" width="50.28515625" style="15" customWidth="1"/>
    <col min="6404" max="6404" width="20.7109375" style="15" customWidth="1"/>
    <col min="6405" max="6410" width="0" style="15" hidden="1" customWidth="1"/>
    <col min="6411" max="6657" width="9.140625" style="15"/>
    <col min="6658" max="6658" width="22.140625" style="15" customWidth="1"/>
    <col min="6659" max="6659" width="50.28515625" style="15" customWidth="1"/>
    <col min="6660" max="6660" width="20.7109375" style="15" customWidth="1"/>
    <col min="6661" max="6666" width="0" style="15" hidden="1" customWidth="1"/>
    <col min="6667" max="6913" width="9.140625" style="15"/>
    <col min="6914" max="6914" width="22.140625" style="15" customWidth="1"/>
    <col min="6915" max="6915" width="50.28515625" style="15" customWidth="1"/>
    <col min="6916" max="6916" width="20.7109375" style="15" customWidth="1"/>
    <col min="6917" max="6922" width="0" style="15" hidden="1" customWidth="1"/>
    <col min="6923" max="7169" width="9.140625" style="15"/>
    <col min="7170" max="7170" width="22.140625" style="15" customWidth="1"/>
    <col min="7171" max="7171" width="50.28515625" style="15" customWidth="1"/>
    <col min="7172" max="7172" width="20.7109375" style="15" customWidth="1"/>
    <col min="7173" max="7178" width="0" style="15" hidden="1" customWidth="1"/>
    <col min="7179" max="7425" width="9.140625" style="15"/>
    <col min="7426" max="7426" width="22.140625" style="15" customWidth="1"/>
    <col min="7427" max="7427" width="50.28515625" style="15" customWidth="1"/>
    <col min="7428" max="7428" width="20.7109375" style="15" customWidth="1"/>
    <col min="7429" max="7434" width="0" style="15" hidden="1" customWidth="1"/>
    <col min="7435" max="7681" width="9.140625" style="15"/>
    <col min="7682" max="7682" width="22.140625" style="15" customWidth="1"/>
    <col min="7683" max="7683" width="50.28515625" style="15" customWidth="1"/>
    <col min="7684" max="7684" width="20.7109375" style="15" customWidth="1"/>
    <col min="7685" max="7690" width="0" style="15" hidden="1" customWidth="1"/>
    <col min="7691" max="7937" width="9.140625" style="15"/>
    <col min="7938" max="7938" width="22.140625" style="15" customWidth="1"/>
    <col min="7939" max="7939" width="50.28515625" style="15" customWidth="1"/>
    <col min="7940" max="7940" width="20.7109375" style="15" customWidth="1"/>
    <col min="7941" max="7946" width="0" style="15" hidden="1" customWidth="1"/>
    <col min="7947" max="8193" width="9.140625" style="15"/>
    <col min="8194" max="8194" width="22.140625" style="15" customWidth="1"/>
    <col min="8195" max="8195" width="50.28515625" style="15" customWidth="1"/>
    <col min="8196" max="8196" width="20.7109375" style="15" customWidth="1"/>
    <col min="8197" max="8202" width="0" style="15" hidden="1" customWidth="1"/>
    <col min="8203" max="8449" width="9.140625" style="15"/>
    <col min="8450" max="8450" width="22.140625" style="15" customWidth="1"/>
    <col min="8451" max="8451" width="50.28515625" style="15" customWidth="1"/>
    <col min="8452" max="8452" width="20.7109375" style="15" customWidth="1"/>
    <col min="8453" max="8458" width="0" style="15" hidden="1" customWidth="1"/>
    <col min="8459" max="8705" width="9.140625" style="15"/>
    <col min="8706" max="8706" width="22.140625" style="15" customWidth="1"/>
    <col min="8707" max="8707" width="50.28515625" style="15" customWidth="1"/>
    <col min="8708" max="8708" width="20.7109375" style="15" customWidth="1"/>
    <col min="8709" max="8714" width="0" style="15" hidden="1" customWidth="1"/>
    <col min="8715" max="8961" width="9.140625" style="15"/>
    <col min="8962" max="8962" width="22.140625" style="15" customWidth="1"/>
    <col min="8963" max="8963" width="50.28515625" style="15" customWidth="1"/>
    <col min="8964" max="8964" width="20.7109375" style="15" customWidth="1"/>
    <col min="8965" max="8970" width="0" style="15" hidden="1" customWidth="1"/>
    <col min="8971" max="9217" width="9.140625" style="15"/>
    <col min="9218" max="9218" width="22.140625" style="15" customWidth="1"/>
    <col min="9219" max="9219" width="50.28515625" style="15" customWidth="1"/>
    <col min="9220" max="9220" width="20.7109375" style="15" customWidth="1"/>
    <col min="9221" max="9226" width="0" style="15" hidden="1" customWidth="1"/>
    <col min="9227" max="9473" width="9.140625" style="15"/>
    <col min="9474" max="9474" width="22.140625" style="15" customWidth="1"/>
    <col min="9475" max="9475" width="50.28515625" style="15" customWidth="1"/>
    <col min="9476" max="9476" width="20.7109375" style="15" customWidth="1"/>
    <col min="9477" max="9482" width="0" style="15" hidden="1" customWidth="1"/>
    <col min="9483" max="9729" width="9.140625" style="15"/>
    <col min="9730" max="9730" width="22.140625" style="15" customWidth="1"/>
    <col min="9731" max="9731" width="50.28515625" style="15" customWidth="1"/>
    <col min="9732" max="9732" width="20.7109375" style="15" customWidth="1"/>
    <col min="9733" max="9738" width="0" style="15" hidden="1" customWidth="1"/>
    <col min="9739" max="9985" width="9.140625" style="15"/>
    <col min="9986" max="9986" width="22.140625" style="15" customWidth="1"/>
    <col min="9987" max="9987" width="50.28515625" style="15" customWidth="1"/>
    <col min="9988" max="9988" width="20.7109375" style="15" customWidth="1"/>
    <col min="9989" max="9994" width="0" style="15" hidden="1" customWidth="1"/>
    <col min="9995" max="10241" width="9.140625" style="15"/>
    <col min="10242" max="10242" width="22.140625" style="15" customWidth="1"/>
    <col min="10243" max="10243" width="50.28515625" style="15" customWidth="1"/>
    <col min="10244" max="10244" width="20.7109375" style="15" customWidth="1"/>
    <col min="10245" max="10250" width="0" style="15" hidden="1" customWidth="1"/>
    <col min="10251" max="10497" width="9.140625" style="15"/>
    <col min="10498" max="10498" width="22.140625" style="15" customWidth="1"/>
    <col min="10499" max="10499" width="50.28515625" style="15" customWidth="1"/>
    <col min="10500" max="10500" width="20.7109375" style="15" customWidth="1"/>
    <col min="10501" max="10506" width="0" style="15" hidden="1" customWidth="1"/>
    <col min="10507" max="10753" width="9.140625" style="15"/>
    <col min="10754" max="10754" width="22.140625" style="15" customWidth="1"/>
    <col min="10755" max="10755" width="50.28515625" style="15" customWidth="1"/>
    <col min="10756" max="10756" width="20.7109375" style="15" customWidth="1"/>
    <col min="10757" max="10762" width="0" style="15" hidden="1" customWidth="1"/>
    <col min="10763" max="11009" width="9.140625" style="15"/>
    <col min="11010" max="11010" width="22.140625" style="15" customWidth="1"/>
    <col min="11011" max="11011" width="50.28515625" style="15" customWidth="1"/>
    <col min="11012" max="11012" width="20.7109375" style="15" customWidth="1"/>
    <col min="11013" max="11018" width="0" style="15" hidden="1" customWidth="1"/>
    <col min="11019" max="11265" width="9.140625" style="15"/>
    <col min="11266" max="11266" width="22.140625" style="15" customWidth="1"/>
    <col min="11267" max="11267" width="50.28515625" style="15" customWidth="1"/>
    <col min="11268" max="11268" width="20.7109375" style="15" customWidth="1"/>
    <col min="11269" max="11274" width="0" style="15" hidden="1" customWidth="1"/>
    <col min="11275" max="11521" width="9.140625" style="15"/>
    <col min="11522" max="11522" width="22.140625" style="15" customWidth="1"/>
    <col min="11523" max="11523" width="50.28515625" style="15" customWidth="1"/>
    <col min="11524" max="11524" width="20.7109375" style="15" customWidth="1"/>
    <col min="11525" max="11530" width="0" style="15" hidden="1" customWidth="1"/>
    <col min="11531" max="11777" width="9.140625" style="15"/>
    <col min="11778" max="11778" width="22.140625" style="15" customWidth="1"/>
    <col min="11779" max="11779" width="50.28515625" style="15" customWidth="1"/>
    <col min="11780" max="11780" width="20.7109375" style="15" customWidth="1"/>
    <col min="11781" max="11786" width="0" style="15" hidden="1" customWidth="1"/>
    <col min="11787" max="12033" width="9.140625" style="15"/>
    <col min="12034" max="12034" width="22.140625" style="15" customWidth="1"/>
    <col min="12035" max="12035" width="50.28515625" style="15" customWidth="1"/>
    <col min="12036" max="12036" width="20.7109375" style="15" customWidth="1"/>
    <col min="12037" max="12042" width="0" style="15" hidden="1" customWidth="1"/>
    <col min="12043" max="12289" width="9.140625" style="15"/>
    <col min="12290" max="12290" width="22.140625" style="15" customWidth="1"/>
    <col min="12291" max="12291" width="50.28515625" style="15" customWidth="1"/>
    <col min="12292" max="12292" width="20.7109375" style="15" customWidth="1"/>
    <col min="12293" max="12298" width="0" style="15" hidden="1" customWidth="1"/>
    <col min="12299" max="12545" width="9.140625" style="15"/>
    <col min="12546" max="12546" width="22.140625" style="15" customWidth="1"/>
    <col min="12547" max="12547" width="50.28515625" style="15" customWidth="1"/>
    <col min="12548" max="12548" width="20.7109375" style="15" customWidth="1"/>
    <col min="12549" max="12554" width="0" style="15" hidden="1" customWidth="1"/>
    <col min="12555" max="12801" width="9.140625" style="15"/>
    <col min="12802" max="12802" width="22.140625" style="15" customWidth="1"/>
    <col min="12803" max="12803" width="50.28515625" style="15" customWidth="1"/>
    <col min="12804" max="12804" width="20.7109375" style="15" customWidth="1"/>
    <col min="12805" max="12810" width="0" style="15" hidden="1" customWidth="1"/>
    <col min="12811" max="13057" width="9.140625" style="15"/>
    <col min="13058" max="13058" width="22.140625" style="15" customWidth="1"/>
    <col min="13059" max="13059" width="50.28515625" style="15" customWidth="1"/>
    <col min="13060" max="13060" width="20.7109375" style="15" customWidth="1"/>
    <col min="13061" max="13066" width="0" style="15" hidden="1" customWidth="1"/>
    <col min="13067" max="13313" width="9.140625" style="15"/>
    <col min="13314" max="13314" width="22.140625" style="15" customWidth="1"/>
    <col min="13315" max="13315" width="50.28515625" style="15" customWidth="1"/>
    <col min="13316" max="13316" width="20.7109375" style="15" customWidth="1"/>
    <col min="13317" max="13322" width="0" style="15" hidden="1" customWidth="1"/>
    <col min="13323" max="13569" width="9.140625" style="15"/>
    <col min="13570" max="13570" width="22.140625" style="15" customWidth="1"/>
    <col min="13571" max="13571" width="50.28515625" style="15" customWidth="1"/>
    <col min="13572" max="13572" width="20.7109375" style="15" customWidth="1"/>
    <col min="13573" max="13578" width="0" style="15" hidden="1" customWidth="1"/>
    <col min="13579" max="13825" width="9.140625" style="15"/>
    <col min="13826" max="13826" width="22.140625" style="15" customWidth="1"/>
    <col min="13827" max="13827" width="50.28515625" style="15" customWidth="1"/>
    <col min="13828" max="13828" width="20.7109375" style="15" customWidth="1"/>
    <col min="13829" max="13834" width="0" style="15" hidden="1" customWidth="1"/>
    <col min="13835" max="14081" width="9.140625" style="15"/>
    <col min="14082" max="14082" width="22.140625" style="15" customWidth="1"/>
    <col min="14083" max="14083" width="50.28515625" style="15" customWidth="1"/>
    <col min="14084" max="14084" width="20.7109375" style="15" customWidth="1"/>
    <col min="14085" max="14090" width="0" style="15" hidden="1" customWidth="1"/>
    <col min="14091" max="14337" width="9.140625" style="15"/>
    <col min="14338" max="14338" width="22.140625" style="15" customWidth="1"/>
    <col min="14339" max="14339" width="50.28515625" style="15" customWidth="1"/>
    <col min="14340" max="14340" width="20.7109375" style="15" customWidth="1"/>
    <col min="14341" max="14346" width="0" style="15" hidden="1" customWidth="1"/>
    <col min="14347" max="14593" width="9.140625" style="15"/>
    <col min="14594" max="14594" width="22.140625" style="15" customWidth="1"/>
    <col min="14595" max="14595" width="50.28515625" style="15" customWidth="1"/>
    <col min="14596" max="14596" width="20.7109375" style="15" customWidth="1"/>
    <col min="14597" max="14602" width="0" style="15" hidden="1" customWidth="1"/>
    <col min="14603" max="14849" width="9.140625" style="15"/>
    <col min="14850" max="14850" width="22.140625" style="15" customWidth="1"/>
    <col min="14851" max="14851" width="50.28515625" style="15" customWidth="1"/>
    <col min="14852" max="14852" width="20.7109375" style="15" customWidth="1"/>
    <col min="14853" max="14858" width="0" style="15" hidden="1" customWidth="1"/>
    <col min="14859" max="15105" width="9.140625" style="15"/>
    <col min="15106" max="15106" width="22.140625" style="15" customWidth="1"/>
    <col min="15107" max="15107" width="50.28515625" style="15" customWidth="1"/>
    <col min="15108" max="15108" width="20.7109375" style="15" customWidth="1"/>
    <col min="15109" max="15114" width="0" style="15" hidden="1" customWidth="1"/>
    <col min="15115" max="15361" width="9.140625" style="15"/>
    <col min="15362" max="15362" width="22.140625" style="15" customWidth="1"/>
    <col min="15363" max="15363" width="50.28515625" style="15" customWidth="1"/>
    <col min="15364" max="15364" width="20.7109375" style="15" customWidth="1"/>
    <col min="15365" max="15370" width="0" style="15" hidden="1" customWidth="1"/>
    <col min="15371" max="15617" width="9.140625" style="15"/>
    <col min="15618" max="15618" width="22.140625" style="15" customWidth="1"/>
    <col min="15619" max="15619" width="50.28515625" style="15" customWidth="1"/>
    <col min="15620" max="15620" width="20.7109375" style="15" customWidth="1"/>
    <col min="15621" max="15626" width="0" style="15" hidden="1" customWidth="1"/>
    <col min="15627" max="15873" width="9.140625" style="15"/>
    <col min="15874" max="15874" width="22.140625" style="15" customWidth="1"/>
    <col min="15875" max="15875" width="50.28515625" style="15" customWidth="1"/>
    <col min="15876" max="15876" width="20.7109375" style="15" customWidth="1"/>
    <col min="15877" max="15882" width="0" style="15" hidden="1" customWidth="1"/>
    <col min="15883" max="16129" width="9.140625" style="15"/>
    <col min="16130" max="16130" width="22.140625" style="15" customWidth="1"/>
    <col min="16131" max="16131" width="50.28515625" style="15" customWidth="1"/>
    <col min="16132" max="16132" width="20.7109375" style="15" customWidth="1"/>
    <col min="16133" max="16138" width="0" style="15" hidden="1" customWidth="1"/>
    <col min="16139" max="16384" width="9.140625" style="15"/>
  </cols>
  <sheetData>
    <row r="1" spans="1:10" ht="15.75" customHeight="1">
      <c r="B1" s="183"/>
      <c r="C1" s="274" t="s">
        <v>410</v>
      </c>
      <c r="D1" s="274"/>
      <c r="E1" s="152"/>
      <c r="F1" s="152"/>
      <c r="G1" s="152"/>
      <c r="H1" s="152"/>
      <c r="I1" s="152"/>
    </row>
    <row r="2" spans="1:10" ht="30" customHeight="1">
      <c r="B2" s="183"/>
      <c r="C2" s="274"/>
      <c r="D2" s="274"/>
      <c r="E2" s="152"/>
      <c r="F2" s="152"/>
      <c r="G2" s="152"/>
      <c r="H2" s="152"/>
      <c r="I2" s="152"/>
    </row>
    <row r="3" spans="1:10" ht="48.75" customHeight="1">
      <c r="B3" s="183"/>
      <c r="C3" s="274"/>
      <c r="D3" s="274"/>
      <c r="E3" s="152"/>
      <c r="F3" s="152"/>
      <c r="G3" s="152"/>
      <c r="H3" s="152"/>
      <c r="I3" s="152"/>
    </row>
    <row r="4" spans="1:10" ht="15.75" hidden="1" customHeight="1">
      <c r="B4" s="183"/>
      <c r="C4" s="183"/>
      <c r="D4" s="183"/>
    </row>
    <row r="5" spans="1:10" ht="15.75" hidden="1" customHeight="1">
      <c r="B5" s="183"/>
      <c r="C5" s="183"/>
      <c r="D5" s="183"/>
    </row>
    <row r="6" spans="1:10" ht="42.75" customHeight="1">
      <c r="A6" s="308" t="s">
        <v>363</v>
      </c>
      <c r="B6" s="308"/>
      <c r="C6" s="308"/>
      <c r="D6" s="308"/>
    </row>
    <row r="7" spans="1:10">
      <c r="B7" s="165"/>
      <c r="C7" s="165"/>
      <c r="D7" s="166"/>
    </row>
    <row r="8" spans="1:10">
      <c r="A8" s="198" t="s">
        <v>354</v>
      </c>
      <c r="B8" s="198" t="s">
        <v>355</v>
      </c>
      <c r="C8" s="198" t="s">
        <v>300</v>
      </c>
      <c r="D8" s="185" t="s">
        <v>301</v>
      </c>
      <c r="E8" s="153"/>
      <c r="F8" s="153"/>
      <c r="G8" s="153"/>
      <c r="H8" s="153"/>
      <c r="I8" s="153"/>
      <c r="J8" s="153"/>
    </row>
    <row r="9" spans="1:10">
      <c r="A9" s="66"/>
      <c r="B9" s="186"/>
      <c r="C9" s="199"/>
      <c r="D9" s="200"/>
    </row>
    <row r="10" spans="1:10" ht="85.5" customHeight="1">
      <c r="A10" s="246" t="s">
        <v>356</v>
      </c>
      <c r="B10" s="157" t="s">
        <v>357</v>
      </c>
      <c r="C10" s="157">
        <v>4895.8</v>
      </c>
      <c r="D10" s="197">
        <v>4895.8</v>
      </c>
    </row>
    <row r="11" spans="1:10">
      <c r="A11" s="188"/>
      <c r="B11" s="190"/>
      <c r="C11" s="201"/>
      <c r="D11" s="197"/>
    </row>
    <row r="12" spans="1:10" ht="15.75" hidden="1" customHeight="1">
      <c r="A12" s="191"/>
      <c r="B12" s="190"/>
      <c r="C12" s="201"/>
      <c r="D12" s="197"/>
    </row>
    <row r="13" spans="1:10" s="167" customFormat="1" ht="31.5" hidden="1" customHeight="1">
      <c r="A13" s="192"/>
      <c r="B13" s="193"/>
      <c r="C13" s="193"/>
      <c r="D13" s="197"/>
    </row>
    <row r="14" spans="1:10" s="167" customFormat="1" ht="15.75" hidden="1" customHeight="1">
      <c r="A14" s="194"/>
      <c r="B14" s="193"/>
      <c r="C14" s="193"/>
      <c r="D14" s="197"/>
      <c r="F14" s="167">
        <v>6476566.0999999996</v>
      </c>
      <c r="G14" s="167">
        <v>279131</v>
      </c>
      <c r="H14" s="167">
        <f>F14+G14+4100</f>
        <v>6759797.0999999996</v>
      </c>
    </row>
    <row r="15" spans="1:10" s="167" customFormat="1" ht="15.75" hidden="1" customHeight="1">
      <c r="A15" s="194"/>
      <c r="B15" s="193"/>
      <c r="C15" s="193"/>
      <c r="D15" s="197"/>
      <c r="F15" s="167">
        <v>6670222.0999999996</v>
      </c>
      <c r="G15" s="167">
        <v>115000</v>
      </c>
      <c r="H15" s="167">
        <f>F15+G15+80000</f>
        <v>6865222.0999999996</v>
      </c>
    </row>
    <row r="16" spans="1:10" s="167" customFormat="1" ht="15.75" hidden="1" customHeight="1">
      <c r="A16" s="194"/>
      <c r="B16" s="193"/>
      <c r="C16" s="193"/>
      <c r="D16" s="197"/>
      <c r="H16" s="167">
        <f>H14-H15</f>
        <v>-105425</v>
      </c>
    </row>
    <row r="17" spans="1:7" s="167" customFormat="1" ht="15.75" hidden="1" customHeight="1">
      <c r="A17" s="194"/>
      <c r="B17" s="193"/>
      <c r="C17" s="193"/>
      <c r="D17" s="197"/>
      <c r="F17" s="167">
        <f>F14-F15</f>
        <v>-193656</v>
      </c>
    </row>
    <row r="18" spans="1:7" s="168" customFormat="1">
      <c r="A18" s="195"/>
      <c r="B18" s="196" t="s">
        <v>358</v>
      </c>
      <c r="C18" s="149"/>
      <c r="D18" s="197"/>
      <c r="E18" s="168" t="s">
        <v>359</v>
      </c>
      <c r="F18" s="168">
        <f>F14+150000</f>
        <v>6626566.0999999996</v>
      </c>
      <c r="G18" s="168">
        <v>195694.7</v>
      </c>
    </row>
    <row r="19" spans="1:7" s="169" customFormat="1">
      <c r="A19" s="309" t="s">
        <v>360</v>
      </c>
      <c r="B19" s="310"/>
      <c r="C19" s="202">
        <f>C10+C18</f>
        <v>4895.8</v>
      </c>
      <c r="D19" s="202">
        <f>D10+D18</f>
        <v>4895.8</v>
      </c>
      <c r="E19" s="169" t="s">
        <v>361</v>
      </c>
      <c r="F19" s="169">
        <f>F15+75000+150000</f>
        <v>6895222.0999999996</v>
      </c>
      <c r="G19" s="169">
        <f>G18+4100</f>
        <v>199794.7</v>
      </c>
    </row>
    <row r="20" spans="1:7" s="169" customFormat="1" hidden="1">
      <c r="A20" s="170"/>
      <c r="B20" s="148"/>
      <c r="C20" s="148"/>
      <c r="D20" s="171"/>
    </row>
    <row r="21" spans="1:7" hidden="1">
      <c r="A21" s="170"/>
      <c r="B21" s="172"/>
      <c r="C21" s="172"/>
      <c r="D21" s="171"/>
    </row>
    <row r="22" spans="1:7">
      <c r="D22" s="15"/>
    </row>
    <row r="23" spans="1:7" hidden="1">
      <c r="D23" s="15"/>
    </row>
    <row r="24" spans="1:7">
      <c r="D24" s="15"/>
    </row>
    <row r="25" spans="1:7">
      <c r="D25" s="15"/>
    </row>
    <row r="26" spans="1:7" s="168" customFormat="1"/>
    <row r="27" spans="1:7" s="168" customFormat="1"/>
    <row r="28" spans="1:7" s="168" customFormat="1"/>
    <row r="29" spans="1:7" s="169" customFormat="1"/>
    <row r="30" spans="1:7" s="169" customFormat="1"/>
    <row r="31" spans="1:7" s="168" customFormat="1"/>
    <row r="32" spans="1:7" s="169" customFormat="1"/>
    <row r="33" spans="2:4" s="169" customFormat="1"/>
    <row r="34" spans="2:4">
      <c r="D34" s="15"/>
    </row>
    <row r="35" spans="2:4">
      <c r="D35" s="15"/>
    </row>
    <row r="36" spans="2:4">
      <c r="D36" s="15"/>
    </row>
    <row r="37" spans="2:4">
      <c r="D37" s="15"/>
    </row>
    <row r="38" spans="2:4">
      <c r="B38" s="173"/>
      <c r="C38" s="173"/>
      <c r="D38" s="174"/>
    </row>
    <row r="39" spans="2:4">
      <c r="B39" s="173"/>
      <c r="C39" s="173"/>
      <c r="D39" s="174"/>
    </row>
    <row r="40" spans="2:4">
      <c r="B40" s="173"/>
      <c r="C40" s="173"/>
      <c r="D40" s="174"/>
    </row>
    <row r="41" spans="2:4">
      <c r="B41" s="173"/>
      <c r="C41" s="173"/>
      <c r="D41" s="174"/>
    </row>
    <row r="42" spans="2:4">
      <c r="B42" s="175"/>
      <c r="C42" s="175"/>
      <c r="D42" s="176"/>
    </row>
    <row r="43" spans="2:4">
      <c r="B43" s="173"/>
      <c r="C43" s="173"/>
      <c r="D43" s="174"/>
    </row>
    <row r="44" spans="2:4">
      <c r="B44" s="173"/>
      <c r="C44" s="173"/>
      <c r="D44" s="174"/>
    </row>
    <row r="45" spans="2:4">
      <c r="B45" s="177"/>
      <c r="C45" s="177"/>
      <c r="D45" s="178"/>
    </row>
    <row r="46" spans="2:4">
      <c r="B46" s="173"/>
      <c r="C46" s="173"/>
      <c r="D46" s="174"/>
    </row>
    <row r="47" spans="2:4">
      <c r="B47" s="173"/>
      <c r="C47" s="173"/>
      <c r="D47" s="174"/>
    </row>
    <row r="48" spans="2:4">
      <c r="B48" s="177"/>
      <c r="C48" s="177"/>
      <c r="D48" s="178"/>
    </row>
    <row r="49" spans="2:4">
      <c r="B49" s="173"/>
      <c r="C49" s="173"/>
      <c r="D49" s="174"/>
    </row>
    <row r="50" spans="2:4">
      <c r="B50" s="173"/>
      <c r="C50" s="173"/>
      <c r="D50" s="174"/>
    </row>
    <row r="51" spans="2:4">
      <c r="B51" s="173"/>
      <c r="C51" s="173"/>
      <c r="D51" s="174"/>
    </row>
    <row r="52" spans="2:4">
      <c r="B52" s="173"/>
      <c r="C52" s="173"/>
      <c r="D52" s="174"/>
    </row>
    <row r="53" spans="2:4">
      <c r="B53" s="179"/>
      <c r="C53" s="179"/>
      <c r="D53" s="180"/>
    </row>
    <row r="54" spans="2:4">
      <c r="B54" s="179"/>
      <c r="C54" s="179"/>
      <c r="D54" s="180"/>
    </row>
    <row r="55" spans="2:4">
      <c r="B55" s="179"/>
      <c r="C55" s="179"/>
      <c r="D55" s="180"/>
    </row>
    <row r="56" spans="2:4">
      <c r="D56" s="181"/>
    </row>
    <row r="57" spans="2:4">
      <c r="D57" s="181"/>
    </row>
    <row r="58" spans="2:4">
      <c r="D58" s="181"/>
    </row>
    <row r="59" spans="2:4">
      <c r="D59" s="181"/>
    </row>
    <row r="60" spans="2:4">
      <c r="D60" s="181"/>
    </row>
    <row r="61" spans="2:4">
      <c r="D61" s="181"/>
    </row>
    <row r="62" spans="2:4">
      <c r="D62" s="181"/>
    </row>
    <row r="63" spans="2:4">
      <c r="D63" s="181"/>
    </row>
    <row r="64" spans="2:4">
      <c r="D64" s="181"/>
    </row>
    <row r="65" spans="4:4">
      <c r="D65" s="181"/>
    </row>
    <row r="66" spans="4:4">
      <c r="D66" s="181"/>
    </row>
    <row r="67" spans="4:4">
      <c r="D67" s="181"/>
    </row>
    <row r="68" spans="4:4">
      <c r="D68" s="181"/>
    </row>
    <row r="69" spans="4:4">
      <c r="D69" s="181"/>
    </row>
    <row r="70" spans="4:4">
      <c r="D70" s="181"/>
    </row>
    <row r="71" spans="4:4">
      <c r="D71" s="181"/>
    </row>
    <row r="72" spans="4:4">
      <c r="D72" s="181"/>
    </row>
    <row r="73" spans="4:4">
      <c r="D73" s="181"/>
    </row>
    <row r="74" spans="4:4">
      <c r="D74" s="181"/>
    </row>
    <row r="75" spans="4:4">
      <c r="D75" s="181"/>
    </row>
    <row r="76" spans="4:4">
      <c r="D76" s="181"/>
    </row>
    <row r="77" spans="4:4">
      <c r="D77" s="181"/>
    </row>
    <row r="78" spans="4:4">
      <c r="D78" s="181"/>
    </row>
    <row r="79" spans="4:4">
      <c r="D79" s="181"/>
    </row>
    <row r="80" spans="4:4">
      <c r="D80" s="181"/>
    </row>
    <row r="81" spans="4:4">
      <c r="D81" s="181"/>
    </row>
    <row r="82" spans="4:4">
      <c r="D82" s="181"/>
    </row>
    <row r="83" spans="4:4">
      <c r="D83" s="181"/>
    </row>
    <row r="84" spans="4:4">
      <c r="D84" s="181"/>
    </row>
    <row r="85" spans="4:4">
      <c r="D85" s="181"/>
    </row>
    <row r="86" spans="4:4">
      <c r="D86" s="181"/>
    </row>
    <row r="87" spans="4:4">
      <c r="D87" s="181"/>
    </row>
    <row r="88" spans="4:4">
      <c r="D88" s="181"/>
    </row>
    <row r="89" spans="4:4">
      <c r="D89" s="181"/>
    </row>
    <row r="90" spans="4:4">
      <c r="D90" s="181"/>
    </row>
    <row r="91" spans="4:4">
      <c r="D91" s="181"/>
    </row>
    <row r="92" spans="4:4">
      <c r="D92" s="181"/>
    </row>
    <row r="93" spans="4:4">
      <c r="D93" s="181"/>
    </row>
    <row r="94" spans="4:4">
      <c r="D94" s="181"/>
    </row>
    <row r="95" spans="4:4">
      <c r="D95" s="181"/>
    </row>
    <row r="96" spans="4:4">
      <c r="D96" s="181"/>
    </row>
    <row r="97" spans="4:4">
      <c r="D97" s="181"/>
    </row>
    <row r="98" spans="4:4">
      <c r="D98" s="181"/>
    </row>
    <row r="99" spans="4:4">
      <c r="D99" s="181"/>
    </row>
    <row r="100" spans="4:4">
      <c r="D100" s="181"/>
    </row>
    <row r="101" spans="4:4">
      <c r="D101" s="181"/>
    </row>
    <row r="102" spans="4:4">
      <c r="D102" s="181"/>
    </row>
    <row r="103" spans="4:4">
      <c r="D103" s="181"/>
    </row>
    <row r="104" spans="4:4">
      <c r="D104" s="181"/>
    </row>
    <row r="105" spans="4:4">
      <c r="D105" s="181"/>
    </row>
    <row r="106" spans="4:4">
      <c r="D106" s="181"/>
    </row>
    <row r="107" spans="4:4">
      <c r="D107" s="181"/>
    </row>
    <row r="108" spans="4:4">
      <c r="D108" s="181"/>
    </row>
    <row r="109" spans="4:4">
      <c r="D109" s="181"/>
    </row>
    <row r="110" spans="4:4">
      <c r="D110" s="181"/>
    </row>
    <row r="111" spans="4:4">
      <c r="D111" s="181"/>
    </row>
    <row r="112" spans="4:4">
      <c r="D112" s="181"/>
    </row>
    <row r="113" spans="4:4">
      <c r="D113" s="181"/>
    </row>
    <row r="114" spans="4:4">
      <c r="D114" s="181"/>
    </row>
    <row r="115" spans="4:4">
      <c r="D115" s="181"/>
    </row>
    <row r="116" spans="4:4">
      <c r="D116" s="181"/>
    </row>
    <row r="117" spans="4:4">
      <c r="D117" s="181"/>
    </row>
    <row r="118" spans="4:4">
      <c r="D118" s="181"/>
    </row>
    <row r="119" spans="4:4">
      <c r="D119" s="181"/>
    </row>
    <row r="120" spans="4:4">
      <c r="D120" s="181"/>
    </row>
    <row r="121" spans="4:4">
      <c r="D121" s="181"/>
    </row>
    <row r="122" spans="4:4">
      <c r="D122" s="181"/>
    </row>
    <row r="123" spans="4:4">
      <c r="D123" s="181"/>
    </row>
    <row r="124" spans="4:4">
      <c r="D124" s="181"/>
    </row>
    <row r="125" spans="4:4">
      <c r="D125" s="181"/>
    </row>
    <row r="126" spans="4:4">
      <c r="D126" s="181"/>
    </row>
    <row r="127" spans="4:4">
      <c r="D127" s="181"/>
    </row>
    <row r="128" spans="4:4">
      <c r="D128" s="181"/>
    </row>
    <row r="129" spans="4:4">
      <c r="D129" s="181"/>
    </row>
    <row r="130" spans="4:4">
      <c r="D130" s="181"/>
    </row>
    <row r="131" spans="4:4">
      <c r="D131" s="181"/>
    </row>
    <row r="132" spans="4:4">
      <c r="D132" s="181"/>
    </row>
    <row r="133" spans="4:4">
      <c r="D133" s="181"/>
    </row>
    <row r="134" spans="4:4">
      <c r="D134" s="181"/>
    </row>
    <row r="135" spans="4:4">
      <c r="D135" s="181"/>
    </row>
    <row r="136" spans="4:4">
      <c r="D136" s="181"/>
    </row>
    <row r="137" spans="4:4">
      <c r="D137" s="181"/>
    </row>
    <row r="138" spans="4:4">
      <c r="D138" s="181"/>
    </row>
    <row r="139" spans="4:4">
      <c r="D139" s="181"/>
    </row>
    <row r="140" spans="4:4">
      <c r="D140" s="181"/>
    </row>
    <row r="141" spans="4:4">
      <c r="D141" s="181"/>
    </row>
    <row r="142" spans="4:4">
      <c r="D142" s="181"/>
    </row>
    <row r="143" spans="4:4">
      <c r="D143" s="181"/>
    </row>
    <row r="144" spans="4:4">
      <c r="D144" s="181"/>
    </row>
    <row r="145" spans="4:4">
      <c r="D145" s="181"/>
    </row>
    <row r="146" spans="4:4">
      <c r="D146" s="181"/>
    </row>
    <row r="147" spans="4:4">
      <c r="D147" s="181"/>
    </row>
    <row r="148" spans="4:4">
      <c r="D148" s="181"/>
    </row>
    <row r="149" spans="4:4">
      <c r="D149" s="181"/>
    </row>
    <row r="150" spans="4:4">
      <c r="D150" s="181"/>
    </row>
    <row r="151" spans="4:4">
      <c r="D151" s="181"/>
    </row>
    <row r="152" spans="4:4">
      <c r="D152" s="181"/>
    </row>
    <row r="153" spans="4:4">
      <c r="D153" s="181"/>
    </row>
    <row r="154" spans="4:4">
      <c r="D154" s="181"/>
    </row>
    <row r="155" spans="4:4">
      <c r="D155" s="181"/>
    </row>
    <row r="156" spans="4:4">
      <c r="D156" s="181"/>
    </row>
    <row r="157" spans="4:4">
      <c r="D157" s="181"/>
    </row>
    <row r="158" spans="4:4">
      <c r="D158" s="181"/>
    </row>
    <row r="159" spans="4:4">
      <c r="D159" s="181"/>
    </row>
    <row r="160" spans="4:4">
      <c r="D160" s="181"/>
    </row>
    <row r="161" spans="4:4">
      <c r="D161" s="181"/>
    </row>
    <row r="162" spans="4:4">
      <c r="D162" s="181"/>
    </row>
    <row r="163" spans="4:4">
      <c r="D163" s="181"/>
    </row>
    <row r="164" spans="4:4">
      <c r="D164" s="181"/>
    </row>
    <row r="165" spans="4:4">
      <c r="D165" s="181"/>
    </row>
  </sheetData>
  <mergeCells count="3">
    <mergeCell ref="A6:D6"/>
    <mergeCell ref="A19:B19"/>
    <mergeCell ref="C1:D3"/>
  </mergeCells>
  <pageMargins left="0.75" right="0.75" top="1" bottom="1" header="0.5" footer="0.5"/>
  <pageSetup paperSize="9" scale="6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2"/>
  <sheetViews>
    <sheetView workbookViewId="0">
      <selection activeCell="D12" sqref="D12"/>
    </sheetView>
  </sheetViews>
  <sheetFormatPr defaultRowHeight="12.75"/>
  <cols>
    <col min="1" max="1" width="9.140625" style="42"/>
    <col min="2" max="2" width="64.5703125" customWidth="1"/>
  </cols>
  <sheetData>
    <row r="1" spans="1:10">
      <c r="A1" s="311" t="s">
        <v>168</v>
      </c>
      <c r="B1" s="311"/>
    </row>
    <row r="2" spans="1:10" ht="27" customHeight="1">
      <c r="A2" s="212">
        <v>1</v>
      </c>
      <c r="B2" s="98" t="s">
        <v>416</v>
      </c>
      <c r="C2" s="97"/>
      <c r="D2" s="97"/>
    </row>
    <row r="3" spans="1:10" ht="27" customHeight="1">
      <c r="A3" s="212">
        <v>2</v>
      </c>
      <c r="B3" s="100" t="s">
        <v>417</v>
      </c>
      <c r="C3" s="99"/>
      <c r="D3" s="99"/>
    </row>
    <row r="4" spans="1:10" s="203" customFormat="1" ht="27" customHeight="1">
      <c r="A4" s="212">
        <v>3</v>
      </c>
      <c r="B4" s="100" t="s">
        <v>420</v>
      </c>
      <c r="C4" s="99"/>
      <c r="D4" s="99"/>
    </row>
    <row r="5" spans="1:10" ht="27" customHeight="1">
      <c r="A5" s="212">
        <v>4</v>
      </c>
      <c r="B5" s="101" t="s">
        <v>411</v>
      </c>
      <c r="C5" s="97"/>
      <c r="D5" s="97"/>
      <c r="E5" s="97"/>
      <c r="F5" s="97"/>
    </row>
    <row r="6" spans="1:10" ht="27" customHeight="1">
      <c r="A6" s="212">
        <v>5</v>
      </c>
      <c r="B6" s="101" t="s">
        <v>412</v>
      </c>
      <c r="C6" s="97"/>
      <c r="D6" s="97"/>
      <c r="E6" s="97"/>
      <c r="F6" s="97"/>
    </row>
    <row r="7" spans="1:10" ht="42.75" customHeight="1">
      <c r="A7" s="212">
        <v>6</v>
      </c>
      <c r="B7" s="103" t="s">
        <v>413</v>
      </c>
      <c r="C7" s="102"/>
      <c r="D7" s="102"/>
      <c r="E7" s="102"/>
    </row>
    <row r="8" spans="1:10" ht="40.5" customHeight="1">
      <c r="A8" s="212">
        <v>7</v>
      </c>
      <c r="B8" s="98" t="s">
        <v>421</v>
      </c>
      <c r="C8" s="105"/>
      <c r="D8" s="105"/>
      <c r="E8" s="105"/>
    </row>
    <row r="9" spans="1:10" ht="32.25" customHeight="1">
      <c r="A9" s="212">
        <v>8</v>
      </c>
      <c r="B9" s="109" t="s">
        <v>414</v>
      </c>
      <c r="C9" s="102"/>
      <c r="D9" s="102"/>
      <c r="E9" s="102"/>
      <c r="F9" s="102"/>
      <c r="G9" s="102"/>
      <c r="H9" s="102"/>
      <c r="I9" s="104"/>
    </row>
    <row r="10" spans="1:10" ht="33.75" customHeight="1">
      <c r="A10" s="212">
        <v>9</v>
      </c>
      <c r="B10" s="109" t="s">
        <v>423</v>
      </c>
      <c r="C10" s="102"/>
      <c r="D10" s="102"/>
      <c r="E10" s="102"/>
      <c r="F10" s="102"/>
      <c r="G10" s="102"/>
      <c r="H10" s="102"/>
      <c r="I10" s="106"/>
      <c r="J10" s="104"/>
    </row>
    <row r="11" spans="1:10" ht="66" customHeight="1">
      <c r="A11" s="212">
        <v>10</v>
      </c>
      <c r="B11" s="98" t="s">
        <v>415</v>
      </c>
      <c r="C11" s="107"/>
      <c r="D11" s="107"/>
      <c r="E11" s="107"/>
      <c r="F11" s="107"/>
      <c r="G11" s="107"/>
      <c r="H11" s="107"/>
      <c r="I11" s="108"/>
    </row>
    <row r="12" spans="1:10" ht="66" customHeight="1">
      <c r="A12" s="212">
        <v>11</v>
      </c>
      <c r="B12" s="98" t="s">
        <v>422</v>
      </c>
    </row>
    <row r="13" spans="1:10" ht="27" customHeight="1">
      <c r="A13" s="212">
        <v>12</v>
      </c>
      <c r="B13" s="98" t="s">
        <v>362</v>
      </c>
    </row>
    <row r="14" spans="1:10" ht="27" customHeight="1">
      <c r="A14" s="212">
        <v>13</v>
      </c>
      <c r="B14" s="98" t="s">
        <v>367</v>
      </c>
    </row>
    <row r="15" spans="1:10" ht="27" customHeight="1">
      <c r="A15" s="212">
        <v>14</v>
      </c>
      <c r="B15" s="41"/>
    </row>
    <row r="16" spans="1:10" ht="27" customHeight="1">
      <c r="A16" s="212">
        <v>15</v>
      </c>
      <c r="B16" s="41"/>
    </row>
    <row r="17" spans="1:2" ht="27" customHeight="1">
      <c r="A17" s="212">
        <v>16</v>
      </c>
      <c r="B17" s="41"/>
    </row>
    <row r="18" spans="1:2" ht="27" customHeight="1">
      <c r="A18" s="212">
        <v>17</v>
      </c>
      <c r="B18" s="41"/>
    </row>
    <row r="19" spans="1:2" ht="27" customHeight="1">
      <c r="A19" s="212">
        <v>18</v>
      </c>
      <c r="B19" s="41"/>
    </row>
    <row r="20" spans="1:2" ht="27" customHeight="1">
      <c r="A20" s="212">
        <v>19</v>
      </c>
      <c r="B20" s="41"/>
    </row>
    <row r="21" spans="1:2" ht="27" customHeight="1">
      <c r="A21" s="212">
        <v>20</v>
      </c>
      <c r="B21" s="41"/>
    </row>
    <row r="22" spans="1:2" ht="27" customHeight="1">
      <c r="A22" s="212">
        <v>21</v>
      </c>
      <c r="B22" s="41"/>
    </row>
    <row r="23" spans="1:2" ht="27" customHeight="1">
      <c r="A23" s="212">
        <v>22</v>
      </c>
      <c r="B23" s="41"/>
    </row>
    <row r="24" spans="1:2" ht="27" customHeight="1">
      <c r="A24" s="212">
        <v>23</v>
      </c>
      <c r="B24" s="41"/>
    </row>
    <row r="25" spans="1:2" ht="27" customHeight="1">
      <c r="A25" s="212">
        <v>24</v>
      </c>
      <c r="B25" s="41"/>
    </row>
    <row r="26" spans="1:2" ht="27" customHeight="1">
      <c r="A26" s="212">
        <v>25</v>
      </c>
      <c r="B26" s="41"/>
    </row>
    <row r="27" spans="1:2" ht="27" customHeight="1">
      <c r="A27" s="212">
        <v>26</v>
      </c>
      <c r="B27" s="41"/>
    </row>
    <row r="28" spans="1:2" ht="27" customHeight="1">
      <c r="A28" s="212">
        <v>27</v>
      </c>
      <c r="B28" s="41"/>
    </row>
    <row r="29" spans="1:2" ht="27" customHeight="1">
      <c r="A29" s="212">
        <v>28</v>
      </c>
      <c r="B29" s="41"/>
    </row>
    <row r="30" spans="1:2" ht="27" customHeight="1">
      <c r="A30" s="212">
        <v>29</v>
      </c>
      <c r="B30" s="41"/>
    </row>
    <row r="31" spans="1:2" ht="27" customHeight="1">
      <c r="A31" s="212">
        <v>30</v>
      </c>
      <c r="B31" s="41"/>
    </row>
    <row r="32" spans="1:2" ht="27" customHeight="1">
      <c r="A32" s="212">
        <v>31</v>
      </c>
      <c r="B32" s="41"/>
    </row>
  </sheetData>
  <mergeCells count="1">
    <mergeCell ref="A1:B1"/>
  </mergeCells>
  <pageMargins left="0.70866141732283472" right="0.70866141732283472" top="0.33" bottom="0.27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7"/>
  <sheetViews>
    <sheetView workbookViewId="0">
      <selection activeCell="C4" sqref="C4"/>
    </sheetView>
  </sheetViews>
  <sheetFormatPr defaultRowHeight="12.75"/>
  <cols>
    <col min="1" max="1" width="14.5703125" customWidth="1"/>
    <col min="2" max="2" width="46.42578125" customWidth="1"/>
    <col min="3" max="3" width="67.42578125" customWidth="1"/>
  </cols>
  <sheetData>
    <row r="1" spans="1:10" ht="87.75" customHeight="1">
      <c r="A1" s="2"/>
      <c r="B1" s="2"/>
      <c r="C1" s="247" t="s">
        <v>425</v>
      </c>
      <c r="D1" s="83"/>
      <c r="E1" s="83"/>
      <c r="F1" s="3"/>
      <c r="G1" s="3"/>
      <c r="H1" s="3"/>
      <c r="I1" s="3"/>
      <c r="J1" s="3"/>
    </row>
    <row r="2" spans="1:10" ht="18.75">
      <c r="A2" s="2"/>
      <c r="B2" s="2"/>
      <c r="C2" s="2"/>
    </row>
    <row r="3" spans="1:10" ht="66" customHeight="1" thickBot="1">
      <c r="A3" s="268" t="s">
        <v>386</v>
      </c>
      <c r="B3" s="268"/>
      <c r="C3" s="268"/>
    </row>
    <row r="4" spans="1:10" s="7" customFormat="1" ht="64.900000000000006" customHeight="1">
      <c r="A4" s="4" t="s">
        <v>1</v>
      </c>
      <c r="B4" s="5" t="s">
        <v>2</v>
      </c>
      <c r="C4" s="6" t="s">
        <v>3</v>
      </c>
    </row>
    <row r="5" spans="1:10">
      <c r="A5" s="269" t="s">
        <v>387</v>
      </c>
      <c r="B5" s="270"/>
      <c r="C5" s="271"/>
    </row>
    <row r="6" spans="1:10">
      <c r="A6" s="149" t="s">
        <v>175</v>
      </c>
      <c r="B6" s="150" t="s">
        <v>220</v>
      </c>
      <c r="C6" s="151" t="s">
        <v>221</v>
      </c>
    </row>
    <row r="7" spans="1:10">
      <c r="A7" s="149" t="s">
        <v>175</v>
      </c>
      <c r="B7" s="150" t="s">
        <v>222</v>
      </c>
      <c r="C7" s="151" t="s">
        <v>223</v>
      </c>
    </row>
  </sheetData>
  <mergeCells count="2"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K10" sqref="K10:L10"/>
    </sheetView>
  </sheetViews>
  <sheetFormatPr defaultRowHeight="12.75"/>
  <cols>
    <col min="1" max="1" width="25.5703125" customWidth="1"/>
  </cols>
  <sheetData>
    <row r="1" spans="1:12" ht="96.75" customHeight="1">
      <c r="A1" s="274"/>
      <c r="B1" s="274"/>
      <c r="C1" s="274"/>
      <c r="D1" s="274"/>
      <c r="E1" s="274"/>
      <c r="F1" s="274"/>
      <c r="G1" s="274"/>
      <c r="H1" s="274"/>
      <c r="I1" s="274" t="s">
        <v>426</v>
      </c>
      <c r="J1" s="274"/>
      <c r="K1" s="274"/>
      <c r="L1" s="274"/>
    </row>
    <row r="2" spans="1:12" ht="12.7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2" s="227" customFormat="1" ht="12.75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1:12" s="227" customFormat="1" ht="12.75" customHeight="1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5" spans="1:12" ht="12.75" customHeight="1">
      <c r="A5" s="274"/>
      <c r="B5" s="274"/>
      <c r="C5" s="274"/>
      <c r="D5" s="274"/>
      <c r="E5" s="274"/>
      <c r="F5" s="274"/>
      <c r="G5" s="274"/>
      <c r="H5" s="274"/>
      <c r="I5" s="275"/>
      <c r="J5" s="275"/>
      <c r="K5" s="275"/>
      <c r="L5" s="275"/>
    </row>
    <row r="6" spans="1:12" s="227" customFormat="1" ht="12.75" customHeight="1">
      <c r="A6" s="272" t="s">
        <v>420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</row>
    <row r="7" spans="1:12" s="227" customFormat="1" ht="12.75" customHeight="1">
      <c r="A7" s="228"/>
      <c r="B7" s="228"/>
      <c r="C7" s="228"/>
      <c r="D7" s="228"/>
      <c r="E7" s="228"/>
      <c r="F7" s="228"/>
      <c r="G7" s="228"/>
      <c r="H7" s="228"/>
      <c r="I7" s="229"/>
      <c r="J7" s="229"/>
      <c r="K7" s="229"/>
      <c r="L7" s="229"/>
    </row>
    <row r="8" spans="1:12" ht="27" customHeight="1">
      <c r="A8" s="276" t="s">
        <v>368</v>
      </c>
      <c r="B8" s="276"/>
      <c r="C8" s="276"/>
      <c r="D8" s="276" t="s">
        <v>378</v>
      </c>
      <c r="E8" s="276"/>
      <c r="F8" s="276"/>
      <c r="G8" s="276"/>
      <c r="H8" s="276"/>
      <c r="I8" s="276"/>
      <c r="J8" s="276"/>
      <c r="K8" s="258" t="s">
        <v>379</v>
      </c>
      <c r="L8" s="258"/>
    </row>
    <row r="9" spans="1:12">
      <c r="A9" s="277" t="s">
        <v>369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9"/>
    </row>
    <row r="10" spans="1:12" ht="27" customHeight="1">
      <c r="A10" s="276" t="s">
        <v>370</v>
      </c>
      <c r="B10" s="276"/>
      <c r="C10" s="276"/>
      <c r="D10" s="283" t="s">
        <v>216</v>
      </c>
      <c r="E10" s="284"/>
      <c r="F10" s="284"/>
      <c r="G10" s="284"/>
      <c r="H10" s="284"/>
      <c r="I10" s="284"/>
      <c r="J10" s="285"/>
      <c r="K10" s="276">
        <v>100</v>
      </c>
      <c r="L10" s="276"/>
    </row>
    <row r="11" spans="1:12">
      <c r="A11" s="276" t="s">
        <v>371</v>
      </c>
      <c r="B11" s="276"/>
      <c r="C11" s="276"/>
      <c r="D11" s="286" t="s">
        <v>372</v>
      </c>
      <c r="E11" s="286"/>
      <c r="F11" s="286"/>
      <c r="G11" s="286"/>
      <c r="H11" s="286"/>
      <c r="I11" s="286"/>
      <c r="J11" s="286"/>
      <c r="K11" s="276">
        <v>100</v>
      </c>
      <c r="L11" s="276"/>
    </row>
    <row r="12" spans="1:12">
      <c r="A12" s="280" t="s">
        <v>380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2"/>
    </row>
    <row r="13" spans="1:12" ht="25.5" customHeight="1">
      <c r="A13" s="276" t="s">
        <v>373</v>
      </c>
      <c r="B13" s="276"/>
      <c r="C13" s="276"/>
      <c r="D13" s="283" t="s">
        <v>262</v>
      </c>
      <c r="E13" s="284"/>
      <c r="F13" s="284"/>
      <c r="G13" s="284"/>
      <c r="H13" s="284"/>
      <c r="I13" s="284"/>
      <c r="J13" s="285"/>
      <c r="K13" s="276">
        <v>100</v>
      </c>
      <c r="L13" s="276"/>
    </row>
    <row r="14" spans="1:12">
      <c r="A14" s="280" t="s">
        <v>374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2"/>
    </row>
    <row r="15" spans="1:12">
      <c r="A15" s="276" t="s">
        <v>375</v>
      </c>
      <c r="B15" s="276"/>
      <c r="C15" s="276"/>
      <c r="D15" s="286" t="s">
        <v>266</v>
      </c>
      <c r="E15" s="286"/>
      <c r="F15" s="286"/>
      <c r="G15" s="286"/>
      <c r="H15" s="286"/>
      <c r="I15" s="286"/>
      <c r="J15" s="286"/>
      <c r="K15" s="276">
        <v>100</v>
      </c>
      <c r="L15" s="276"/>
    </row>
    <row r="16" spans="1:12">
      <c r="A16" s="276" t="s">
        <v>376</v>
      </c>
      <c r="B16" s="276"/>
      <c r="C16" s="276"/>
      <c r="D16" s="286" t="s">
        <v>268</v>
      </c>
      <c r="E16" s="286"/>
      <c r="F16" s="286"/>
      <c r="G16" s="286"/>
      <c r="H16" s="286"/>
      <c r="I16" s="286"/>
      <c r="J16" s="286"/>
      <c r="K16" s="276">
        <v>100</v>
      </c>
      <c r="L16" s="276"/>
    </row>
    <row r="17" spans="1:12">
      <c r="A17" s="276" t="s">
        <v>377</v>
      </c>
      <c r="B17" s="276"/>
      <c r="C17" s="276"/>
      <c r="D17" s="286" t="s">
        <v>381</v>
      </c>
      <c r="E17" s="286"/>
      <c r="F17" s="286"/>
      <c r="G17" s="286"/>
      <c r="H17" s="286"/>
      <c r="I17" s="286"/>
      <c r="J17" s="286"/>
      <c r="K17" s="276">
        <v>100</v>
      </c>
      <c r="L17" s="276"/>
    </row>
  </sheetData>
  <mergeCells count="30">
    <mergeCell ref="K8:L8"/>
    <mergeCell ref="K10:L10"/>
    <mergeCell ref="K11:L11"/>
    <mergeCell ref="A13:C13"/>
    <mergeCell ref="A15:C15"/>
    <mergeCell ref="D8:J8"/>
    <mergeCell ref="D10:J10"/>
    <mergeCell ref="D11:J11"/>
    <mergeCell ref="A8:C8"/>
    <mergeCell ref="A10:C10"/>
    <mergeCell ref="A11:C11"/>
    <mergeCell ref="K13:L13"/>
    <mergeCell ref="K15:L15"/>
    <mergeCell ref="K16:L16"/>
    <mergeCell ref="K17:L17"/>
    <mergeCell ref="A9:L9"/>
    <mergeCell ref="A12:L12"/>
    <mergeCell ref="A14:L14"/>
    <mergeCell ref="D13:J13"/>
    <mergeCell ref="D15:J15"/>
    <mergeCell ref="D16:J16"/>
    <mergeCell ref="D17:J17"/>
    <mergeCell ref="A16:C16"/>
    <mergeCell ref="A17:C17"/>
    <mergeCell ref="A6:L6"/>
    <mergeCell ref="A1:B5"/>
    <mergeCell ref="C1:D5"/>
    <mergeCell ref="E1:F5"/>
    <mergeCell ref="G1:H5"/>
    <mergeCell ref="I1:L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44"/>
  <sheetViews>
    <sheetView view="pageBreakPreview" zoomScaleSheetLayoutView="100" workbookViewId="0">
      <selection activeCell="C4" sqref="C4"/>
    </sheetView>
  </sheetViews>
  <sheetFormatPr defaultRowHeight="12.75"/>
  <cols>
    <col min="1" max="1" width="17.42578125" customWidth="1"/>
    <col min="2" max="2" width="35.85546875" style="16" customWidth="1"/>
    <col min="3" max="3" width="53.85546875" style="22" customWidth="1"/>
    <col min="4" max="4" width="34.7109375" style="16" customWidth="1"/>
    <col min="5" max="5" width="13.7109375" hidden="1" customWidth="1"/>
    <col min="256" max="256" width="17.42578125" customWidth="1"/>
    <col min="257" max="257" width="25" customWidth="1"/>
    <col min="258" max="258" width="48.28515625" customWidth="1"/>
    <col min="259" max="260" width="19.5703125" customWidth="1"/>
    <col min="512" max="512" width="17.42578125" customWidth="1"/>
    <col min="513" max="513" width="25" customWidth="1"/>
    <col min="514" max="514" width="48.28515625" customWidth="1"/>
    <col min="515" max="516" width="19.5703125" customWidth="1"/>
    <col min="768" max="768" width="17.42578125" customWidth="1"/>
    <col min="769" max="769" width="25" customWidth="1"/>
    <col min="770" max="770" width="48.28515625" customWidth="1"/>
    <col min="771" max="772" width="19.5703125" customWidth="1"/>
    <col min="1024" max="1024" width="17.42578125" customWidth="1"/>
    <col min="1025" max="1025" width="25" customWidth="1"/>
    <col min="1026" max="1026" width="48.28515625" customWidth="1"/>
    <col min="1027" max="1028" width="19.5703125" customWidth="1"/>
    <col min="1280" max="1280" width="17.42578125" customWidth="1"/>
    <col min="1281" max="1281" width="25" customWidth="1"/>
    <col min="1282" max="1282" width="48.28515625" customWidth="1"/>
    <col min="1283" max="1284" width="19.5703125" customWidth="1"/>
    <col min="1536" max="1536" width="17.42578125" customWidth="1"/>
    <col min="1537" max="1537" width="25" customWidth="1"/>
    <col min="1538" max="1538" width="48.28515625" customWidth="1"/>
    <col min="1539" max="1540" width="19.5703125" customWidth="1"/>
    <col min="1792" max="1792" width="17.42578125" customWidth="1"/>
    <col min="1793" max="1793" width="25" customWidth="1"/>
    <col min="1794" max="1794" width="48.28515625" customWidth="1"/>
    <col min="1795" max="1796" width="19.5703125" customWidth="1"/>
    <col min="2048" max="2048" width="17.42578125" customWidth="1"/>
    <col min="2049" max="2049" width="25" customWidth="1"/>
    <col min="2050" max="2050" width="48.28515625" customWidth="1"/>
    <col min="2051" max="2052" width="19.5703125" customWidth="1"/>
    <col min="2304" max="2304" width="17.42578125" customWidth="1"/>
    <col min="2305" max="2305" width="25" customWidth="1"/>
    <col min="2306" max="2306" width="48.28515625" customWidth="1"/>
    <col min="2307" max="2308" width="19.5703125" customWidth="1"/>
    <col min="2560" max="2560" width="17.42578125" customWidth="1"/>
    <col min="2561" max="2561" width="25" customWidth="1"/>
    <col min="2562" max="2562" width="48.28515625" customWidth="1"/>
    <col min="2563" max="2564" width="19.5703125" customWidth="1"/>
    <col min="2816" max="2816" width="17.42578125" customWidth="1"/>
    <col min="2817" max="2817" width="25" customWidth="1"/>
    <col min="2818" max="2818" width="48.28515625" customWidth="1"/>
    <col min="2819" max="2820" width="19.5703125" customWidth="1"/>
    <col min="3072" max="3072" width="17.42578125" customWidth="1"/>
    <col min="3073" max="3073" width="25" customWidth="1"/>
    <col min="3074" max="3074" width="48.28515625" customWidth="1"/>
    <col min="3075" max="3076" width="19.5703125" customWidth="1"/>
    <col min="3328" max="3328" width="17.42578125" customWidth="1"/>
    <col min="3329" max="3329" width="25" customWidth="1"/>
    <col min="3330" max="3330" width="48.28515625" customWidth="1"/>
    <col min="3331" max="3332" width="19.5703125" customWidth="1"/>
    <col min="3584" max="3584" width="17.42578125" customWidth="1"/>
    <col min="3585" max="3585" width="25" customWidth="1"/>
    <col min="3586" max="3586" width="48.28515625" customWidth="1"/>
    <col min="3587" max="3588" width="19.5703125" customWidth="1"/>
    <col min="3840" max="3840" width="17.42578125" customWidth="1"/>
    <col min="3841" max="3841" width="25" customWidth="1"/>
    <col min="3842" max="3842" width="48.28515625" customWidth="1"/>
    <col min="3843" max="3844" width="19.5703125" customWidth="1"/>
    <col min="4096" max="4096" width="17.42578125" customWidth="1"/>
    <col min="4097" max="4097" width="25" customWidth="1"/>
    <col min="4098" max="4098" width="48.28515625" customWidth="1"/>
    <col min="4099" max="4100" width="19.5703125" customWidth="1"/>
    <col min="4352" max="4352" width="17.42578125" customWidth="1"/>
    <col min="4353" max="4353" width="25" customWidth="1"/>
    <col min="4354" max="4354" width="48.28515625" customWidth="1"/>
    <col min="4355" max="4356" width="19.5703125" customWidth="1"/>
    <col min="4608" max="4608" width="17.42578125" customWidth="1"/>
    <col min="4609" max="4609" width="25" customWidth="1"/>
    <col min="4610" max="4610" width="48.28515625" customWidth="1"/>
    <col min="4611" max="4612" width="19.5703125" customWidth="1"/>
    <col min="4864" max="4864" width="17.42578125" customWidth="1"/>
    <col min="4865" max="4865" width="25" customWidth="1"/>
    <col min="4866" max="4866" width="48.28515625" customWidth="1"/>
    <col min="4867" max="4868" width="19.5703125" customWidth="1"/>
    <col min="5120" max="5120" width="17.42578125" customWidth="1"/>
    <col min="5121" max="5121" width="25" customWidth="1"/>
    <col min="5122" max="5122" width="48.28515625" customWidth="1"/>
    <col min="5123" max="5124" width="19.5703125" customWidth="1"/>
    <col min="5376" max="5376" width="17.42578125" customWidth="1"/>
    <col min="5377" max="5377" width="25" customWidth="1"/>
    <col min="5378" max="5378" width="48.28515625" customWidth="1"/>
    <col min="5379" max="5380" width="19.5703125" customWidth="1"/>
    <col min="5632" max="5632" width="17.42578125" customWidth="1"/>
    <col min="5633" max="5633" width="25" customWidth="1"/>
    <col min="5634" max="5634" width="48.28515625" customWidth="1"/>
    <col min="5635" max="5636" width="19.5703125" customWidth="1"/>
    <col min="5888" max="5888" width="17.42578125" customWidth="1"/>
    <col min="5889" max="5889" width="25" customWidth="1"/>
    <col min="5890" max="5890" width="48.28515625" customWidth="1"/>
    <col min="5891" max="5892" width="19.5703125" customWidth="1"/>
    <col min="6144" max="6144" width="17.42578125" customWidth="1"/>
    <col min="6145" max="6145" width="25" customWidth="1"/>
    <col min="6146" max="6146" width="48.28515625" customWidth="1"/>
    <col min="6147" max="6148" width="19.5703125" customWidth="1"/>
    <col min="6400" max="6400" width="17.42578125" customWidth="1"/>
    <col min="6401" max="6401" width="25" customWidth="1"/>
    <col min="6402" max="6402" width="48.28515625" customWidth="1"/>
    <col min="6403" max="6404" width="19.5703125" customWidth="1"/>
    <col min="6656" max="6656" width="17.42578125" customWidth="1"/>
    <col min="6657" max="6657" width="25" customWidth="1"/>
    <col min="6658" max="6658" width="48.28515625" customWidth="1"/>
    <col min="6659" max="6660" width="19.5703125" customWidth="1"/>
    <col min="6912" max="6912" width="17.42578125" customWidth="1"/>
    <col min="6913" max="6913" width="25" customWidth="1"/>
    <col min="6914" max="6914" width="48.28515625" customWidth="1"/>
    <col min="6915" max="6916" width="19.5703125" customWidth="1"/>
    <col min="7168" max="7168" width="17.42578125" customWidth="1"/>
    <col min="7169" max="7169" width="25" customWidth="1"/>
    <col min="7170" max="7170" width="48.28515625" customWidth="1"/>
    <col min="7171" max="7172" width="19.5703125" customWidth="1"/>
    <col min="7424" max="7424" width="17.42578125" customWidth="1"/>
    <col min="7425" max="7425" width="25" customWidth="1"/>
    <col min="7426" max="7426" width="48.28515625" customWidth="1"/>
    <col min="7427" max="7428" width="19.5703125" customWidth="1"/>
    <col min="7680" max="7680" width="17.42578125" customWidth="1"/>
    <col min="7681" max="7681" width="25" customWidth="1"/>
    <col min="7682" max="7682" width="48.28515625" customWidth="1"/>
    <col min="7683" max="7684" width="19.5703125" customWidth="1"/>
    <col min="7936" max="7936" width="17.42578125" customWidth="1"/>
    <col min="7937" max="7937" width="25" customWidth="1"/>
    <col min="7938" max="7938" width="48.28515625" customWidth="1"/>
    <col min="7939" max="7940" width="19.5703125" customWidth="1"/>
    <col min="8192" max="8192" width="17.42578125" customWidth="1"/>
    <col min="8193" max="8193" width="25" customWidth="1"/>
    <col min="8194" max="8194" width="48.28515625" customWidth="1"/>
    <col min="8195" max="8196" width="19.5703125" customWidth="1"/>
    <col min="8448" max="8448" width="17.42578125" customWidth="1"/>
    <col min="8449" max="8449" width="25" customWidth="1"/>
    <col min="8450" max="8450" width="48.28515625" customWidth="1"/>
    <col min="8451" max="8452" width="19.5703125" customWidth="1"/>
    <col min="8704" max="8704" width="17.42578125" customWidth="1"/>
    <col min="8705" max="8705" width="25" customWidth="1"/>
    <col min="8706" max="8706" width="48.28515625" customWidth="1"/>
    <col min="8707" max="8708" width="19.5703125" customWidth="1"/>
    <col min="8960" max="8960" width="17.42578125" customWidth="1"/>
    <col min="8961" max="8961" width="25" customWidth="1"/>
    <col min="8962" max="8962" width="48.28515625" customWidth="1"/>
    <col min="8963" max="8964" width="19.5703125" customWidth="1"/>
    <col min="9216" max="9216" width="17.42578125" customWidth="1"/>
    <col min="9217" max="9217" width="25" customWidth="1"/>
    <col min="9218" max="9218" width="48.28515625" customWidth="1"/>
    <col min="9219" max="9220" width="19.5703125" customWidth="1"/>
    <col min="9472" max="9472" width="17.42578125" customWidth="1"/>
    <col min="9473" max="9473" width="25" customWidth="1"/>
    <col min="9474" max="9474" width="48.28515625" customWidth="1"/>
    <col min="9475" max="9476" width="19.5703125" customWidth="1"/>
    <col min="9728" max="9728" width="17.42578125" customWidth="1"/>
    <col min="9729" max="9729" width="25" customWidth="1"/>
    <col min="9730" max="9730" width="48.28515625" customWidth="1"/>
    <col min="9731" max="9732" width="19.5703125" customWidth="1"/>
    <col min="9984" max="9984" width="17.42578125" customWidth="1"/>
    <col min="9985" max="9985" width="25" customWidth="1"/>
    <col min="9986" max="9986" width="48.28515625" customWidth="1"/>
    <col min="9987" max="9988" width="19.5703125" customWidth="1"/>
    <col min="10240" max="10240" width="17.42578125" customWidth="1"/>
    <col min="10241" max="10241" width="25" customWidth="1"/>
    <col min="10242" max="10242" width="48.28515625" customWidth="1"/>
    <col min="10243" max="10244" width="19.5703125" customWidth="1"/>
    <col min="10496" max="10496" width="17.42578125" customWidth="1"/>
    <col min="10497" max="10497" width="25" customWidth="1"/>
    <col min="10498" max="10498" width="48.28515625" customWidth="1"/>
    <col min="10499" max="10500" width="19.5703125" customWidth="1"/>
    <col min="10752" max="10752" width="17.42578125" customWidth="1"/>
    <col min="10753" max="10753" width="25" customWidth="1"/>
    <col min="10754" max="10754" width="48.28515625" customWidth="1"/>
    <col min="10755" max="10756" width="19.5703125" customWidth="1"/>
    <col min="11008" max="11008" width="17.42578125" customWidth="1"/>
    <col min="11009" max="11009" width="25" customWidth="1"/>
    <col min="11010" max="11010" width="48.28515625" customWidth="1"/>
    <col min="11011" max="11012" width="19.5703125" customWidth="1"/>
    <col min="11264" max="11264" width="17.42578125" customWidth="1"/>
    <col min="11265" max="11265" width="25" customWidth="1"/>
    <col min="11266" max="11266" width="48.28515625" customWidth="1"/>
    <col min="11267" max="11268" width="19.5703125" customWidth="1"/>
    <col min="11520" max="11520" width="17.42578125" customWidth="1"/>
    <col min="11521" max="11521" width="25" customWidth="1"/>
    <col min="11522" max="11522" width="48.28515625" customWidth="1"/>
    <col min="11523" max="11524" width="19.5703125" customWidth="1"/>
    <col min="11776" max="11776" width="17.42578125" customWidth="1"/>
    <col min="11777" max="11777" width="25" customWidth="1"/>
    <col min="11778" max="11778" width="48.28515625" customWidth="1"/>
    <col min="11779" max="11780" width="19.5703125" customWidth="1"/>
    <col min="12032" max="12032" width="17.42578125" customWidth="1"/>
    <col min="12033" max="12033" width="25" customWidth="1"/>
    <col min="12034" max="12034" width="48.28515625" customWidth="1"/>
    <col min="12035" max="12036" width="19.5703125" customWidth="1"/>
    <col min="12288" max="12288" width="17.42578125" customWidth="1"/>
    <col min="12289" max="12289" width="25" customWidth="1"/>
    <col min="12290" max="12290" width="48.28515625" customWidth="1"/>
    <col min="12291" max="12292" width="19.5703125" customWidth="1"/>
    <col min="12544" max="12544" width="17.42578125" customWidth="1"/>
    <col min="12545" max="12545" width="25" customWidth="1"/>
    <col min="12546" max="12546" width="48.28515625" customWidth="1"/>
    <col min="12547" max="12548" width="19.5703125" customWidth="1"/>
    <col min="12800" max="12800" width="17.42578125" customWidth="1"/>
    <col min="12801" max="12801" width="25" customWidth="1"/>
    <col min="12802" max="12802" width="48.28515625" customWidth="1"/>
    <col min="12803" max="12804" width="19.5703125" customWidth="1"/>
    <col min="13056" max="13056" width="17.42578125" customWidth="1"/>
    <col min="13057" max="13057" width="25" customWidth="1"/>
    <col min="13058" max="13058" width="48.28515625" customWidth="1"/>
    <col min="13059" max="13060" width="19.5703125" customWidth="1"/>
    <col min="13312" max="13312" width="17.42578125" customWidth="1"/>
    <col min="13313" max="13313" width="25" customWidth="1"/>
    <col min="13314" max="13314" width="48.28515625" customWidth="1"/>
    <col min="13315" max="13316" width="19.5703125" customWidth="1"/>
    <col min="13568" max="13568" width="17.42578125" customWidth="1"/>
    <col min="13569" max="13569" width="25" customWidth="1"/>
    <col min="13570" max="13570" width="48.28515625" customWidth="1"/>
    <col min="13571" max="13572" width="19.5703125" customWidth="1"/>
    <col min="13824" max="13824" width="17.42578125" customWidth="1"/>
    <col min="13825" max="13825" width="25" customWidth="1"/>
    <col min="13826" max="13826" width="48.28515625" customWidth="1"/>
    <col min="13827" max="13828" width="19.5703125" customWidth="1"/>
    <col min="14080" max="14080" width="17.42578125" customWidth="1"/>
    <col min="14081" max="14081" width="25" customWidth="1"/>
    <col min="14082" max="14082" width="48.28515625" customWidth="1"/>
    <col min="14083" max="14084" width="19.5703125" customWidth="1"/>
    <col min="14336" max="14336" width="17.42578125" customWidth="1"/>
    <col min="14337" max="14337" width="25" customWidth="1"/>
    <col min="14338" max="14338" width="48.28515625" customWidth="1"/>
    <col min="14339" max="14340" width="19.5703125" customWidth="1"/>
    <col min="14592" max="14592" width="17.42578125" customWidth="1"/>
    <col min="14593" max="14593" width="25" customWidth="1"/>
    <col min="14594" max="14594" width="48.28515625" customWidth="1"/>
    <col min="14595" max="14596" width="19.5703125" customWidth="1"/>
    <col min="14848" max="14848" width="17.42578125" customWidth="1"/>
    <col min="14849" max="14849" width="25" customWidth="1"/>
    <col min="14850" max="14850" width="48.28515625" customWidth="1"/>
    <col min="14851" max="14852" width="19.5703125" customWidth="1"/>
    <col min="15104" max="15104" width="17.42578125" customWidth="1"/>
    <col min="15105" max="15105" width="25" customWidth="1"/>
    <col min="15106" max="15106" width="48.28515625" customWidth="1"/>
    <col min="15107" max="15108" width="19.5703125" customWidth="1"/>
    <col min="15360" max="15360" width="17.42578125" customWidth="1"/>
    <col min="15361" max="15361" width="25" customWidth="1"/>
    <col min="15362" max="15362" width="48.28515625" customWidth="1"/>
    <col min="15363" max="15364" width="19.5703125" customWidth="1"/>
    <col min="15616" max="15616" width="17.42578125" customWidth="1"/>
    <col min="15617" max="15617" width="25" customWidth="1"/>
    <col min="15618" max="15618" width="48.28515625" customWidth="1"/>
    <col min="15619" max="15620" width="19.5703125" customWidth="1"/>
    <col min="15872" max="15872" width="17.42578125" customWidth="1"/>
    <col min="15873" max="15873" width="25" customWidth="1"/>
    <col min="15874" max="15874" width="48.28515625" customWidth="1"/>
    <col min="15875" max="15876" width="19.5703125" customWidth="1"/>
    <col min="16128" max="16128" width="17.42578125" customWidth="1"/>
    <col min="16129" max="16129" width="25" customWidth="1"/>
    <col min="16130" max="16130" width="48.28515625" customWidth="1"/>
    <col min="16131" max="16132" width="19.5703125" customWidth="1"/>
  </cols>
  <sheetData>
    <row r="1" spans="1:6" s="8" customFormat="1" ht="80.25" customHeight="1">
      <c r="B1" s="11"/>
      <c r="C1" s="274" t="s">
        <v>427</v>
      </c>
      <c r="D1" s="274"/>
    </row>
    <row r="2" spans="1:6" s="46" customFormat="1" ht="47.25" customHeight="1">
      <c r="A2" s="287" t="s">
        <v>388</v>
      </c>
      <c r="B2" s="288"/>
      <c r="C2" s="288"/>
      <c r="D2" s="288"/>
    </row>
    <row r="3" spans="1:6" s="8" customFormat="1" ht="15.75">
      <c r="A3" s="12"/>
      <c r="B3" s="13"/>
      <c r="C3" s="14"/>
      <c r="D3" s="110" t="s">
        <v>152</v>
      </c>
    </row>
    <row r="4" spans="1:6" s="46" customFormat="1" ht="25.5">
      <c r="A4" s="231" t="s">
        <v>8</v>
      </c>
      <c r="B4" s="231" t="s">
        <v>9</v>
      </c>
      <c r="C4" s="231" t="s">
        <v>5</v>
      </c>
      <c r="D4" s="111" t="s">
        <v>299</v>
      </c>
      <c r="E4" s="64" t="s">
        <v>206</v>
      </c>
      <c r="F4" s="8"/>
    </row>
    <row r="5" spans="1:6" s="15" customFormat="1" ht="15.75">
      <c r="A5" s="118">
        <v>1</v>
      </c>
      <c r="B5" s="118">
        <v>2</v>
      </c>
      <c r="C5" s="118">
        <v>3</v>
      </c>
      <c r="D5" s="118">
        <v>4</v>
      </c>
      <c r="E5" s="66"/>
      <c r="F5" s="8"/>
    </row>
    <row r="6" spans="1:6" s="46" customFormat="1" ht="18.75">
      <c r="A6" s="74" t="s">
        <v>209</v>
      </c>
      <c r="B6" s="231" t="s">
        <v>11</v>
      </c>
      <c r="C6" s="232" t="s">
        <v>12</v>
      </c>
      <c r="D6" s="233">
        <f>D7+D16</f>
        <v>404.9</v>
      </c>
      <c r="E6" s="63">
        <f>E7+E16</f>
        <v>425.9</v>
      </c>
      <c r="F6" s="8"/>
    </row>
    <row r="7" spans="1:6" s="46" customFormat="1" ht="18.75">
      <c r="A7" s="234"/>
      <c r="B7" s="231"/>
      <c r="C7" s="235" t="s">
        <v>13</v>
      </c>
      <c r="D7" s="233">
        <f>D8+D9+D10+D12+D15</f>
        <v>211.9</v>
      </c>
      <c r="E7" s="63">
        <f>E8+E11+E13+E14+E9</f>
        <v>389.9</v>
      </c>
      <c r="F7" s="8"/>
    </row>
    <row r="8" spans="1:6" s="46" customFormat="1" ht="18.75">
      <c r="A8" s="118">
        <v>182</v>
      </c>
      <c r="B8" s="236" t="s">
        <v>14</v>
      </c>
      <c r="C8" s="235" t="s">
        <v>15</v>
      </c>
      <c r="D8" s="237">
        <v>60</v>
      </c>
      <c r="E8" s="66">
        <v>125</v>
      </c>
      <c r="F8" s="8"/>
    </row>
    <row r="9" spans="1:6" s="46" customFormat="1" ht="25.5">
      <c r="A9" s="118">
        <v>100</v>
      </c>
      <c r="B9" s="236" t="s">
        <v>159</v>
      </c>
      <c r="C9" s="235" t="s">
        <v>16</v>
      </c>
      <c r="D9" s="237"/>
      <c r="E9" s="66">
        <v>227.9</v>
      </c>
      <c r="F9" s="8"/>
    </row>
    <row r="10" spans="1:6" s="47" customFormat="1" ht="18.75">
      <c r="A10" s="231">
        <v>182</v>
      </c>
      <c r="B10" s="231" t="s">
        <v>17</v>
      </c>
      <c r="C10" s="232" t="s">
        <v>18</v>
      </c>
      <c r="D10" s="233">
        <f>D11</f>
        <v>1</v>
      </c>
      <c r="E10" s="63">
        <f>E11</f>
        <v>4</v>
      </c>
      <c r="F10" s="68"/>
    </row>
    <row r="11" spans="1:6" s="46" customFormat="1" ht="18.75">
      <c r="A11" s="231">
        <v>182</v>
      </c>
      <c r="B11" s="118" t="s">
        <v>19</v>
      </c>
      <c r="C11" s="235" t="s">
        <v>20</v>
      </c>
      <c r="D11" s="237">
        <v>1</v>
      </c>
      <c r="E11" s="66">
        <v>4</v>
      </c>
      <c r="F11" s="8"/>
    </row>
    <row r="12" spans="1:6" s="47" customFormat="1" ht="18.75">
      <c r="A12" s="231">
        <v>182</v>
      </c>
      <c r="B12" s="231" t="s">
        <v>21</v>
      </c>
      <c r="C12" s="232" t="s">
        <v>22</v>
      </c>
      <c r="D12" s="233">
        <f>D13+D14</f>
        <v>145.9</v>
      </c>
      <c r="E12" s="63">
        <f>E13+E14</f>
        <v>33</v>
      </c>
      <c r="F12" s="68"/>
    </row>
    <row r="13" spans="1:6" s="47" customFormat="1" ht="18.75">
      <c r="A13" s="231">
        <v>182</v>
      </c>
      <c r="B13" s="118" t="s">
        <v>153</v>
      </c>
      <c r="C13" s="235" t="s">
        <v>207</v>
      </c>
      <c r="D13" s="233">
        <v>38.9</v>
      </c>
      <c r="E13" s="69">
        <v>8</v>
      </c>
      <c r="F13" s="68"/>
    </row>
    <row r="14" spans="1:6" s="46" customFormat="1" ht="18.75">
      <c r="A14" s="231">
        <v>182</v>
      </c>
      <c r="B14" s="118" t="s">
        <v>154</v>
      </c>
      <c r="C14" s="235" t="s">
        <v>208</v>
      </c>
      <c r="D14" s="237">
        <v>107</v>
      </c>
      <c r="E14" s="66">
        <v>25</v>
      </c>
      <c r="F14" s="8"/>
    </row>
    <row r="15" spans="1:6" s="47" customFormat="1" ht="18.75">
      <c r="A15" s="74" t="s">
        <v>209</v>
      </c>
      <c r="B15" s="231" t="s">
        <v>23</v>
      </c>
      <c r="C15" s="232" t="s">
        <v>24</v>
      </c>
      <c r="D15" s="233">
        <v>5</v>
      </c>
      <c r="E15" s="69"/>
      <c r="F15" s="68"/>
    </row>
    <row r="16" spans="1:6" s="46" customFormat="1" ht="18.75">
      <c r="A16" s="84"/>
      <c r="B16" s="118"/>
      <c r="C16" s="235" t="s">
        <v>27</v>
      </c>
      <c r="D16" s="233">
        <f>D17+D22+D23+D24</f>
        <v>193</v>
      </c>
      <c r="E16" s="63">
        <f>E17+E22+E24</f>
        <v>36</v>
      </c>
      <c r="F16" s="8"/>
    </row>
    <row r="17" spans="1:6" s="47" customFormat="1" ht="25.5">
      <c r="A17" s="74" t="s">
        <v>212</v>
      </c>
      <c r="B17" s="231" t="s">
        <v>28</v>
      </c>
      <c r="C17" s="232" t="s">
        <v>29</v>
      </c>
      <c r="D17" s="233">
        <f>D18</f>
        <v>115</v>
      </c>
      <c r="E17" s="69">
        <v>18.5</v>
      </c>
      <c r="F17" s="68"/>
    </row>
    <row r="18" spans="1:6" s="216" customFormat="1" ht="66" customHeight="1">
      <c r="A18" s="74" t="s">
        <v>175</v>
      </c>
      <c r="B18" s="75" t="s">
        <v>210</v>
      </c>
      <c r="C18" s="76" t="s">
        <v>211</v>
      </c>
      <c r="D18" s="213">
        <f>D19+D20+D21</f>
        <v>115</v>
      </c>
      <c r="E18" s="213">
        <f>E19+E20+E21</f>
        <v>112.2</v>
      </c>
    </row>
    <row r="19" spans="1:6" s="216" customFormat="1" ht="64.5" customHeight="1">
      <c r="A19" s="74" t="s">
        <v>212</v>
      </c>
      <c r="B19" s="75" t="s">
        <v>213</v>
      </c>
      <c r="C19" s="76" t="s">
        <v>214</v>
      </c>
      <c r="D19" s="213">
        <v>0</v>
      </c>
      <c r="E19" s="215"/>
    </row>
    <row r="20" spans="1:6" s="216" customFormat="1" ht="66.75" customHeight="1">
      <c r="A20" s="74" t="s">
        <v>175</v>
      </c>
      <c r="B20" s="75" t="s">
        <v>389</v>
      </c>
      <c r="C20" s="76" t="s">
        <v>243</v>
      </c>
      <c r="D20" s="213">
        <v>0</v>
      </c>
      <c r="E20" s="215"/>
    </row>
    <row r="21" spans="1:6" s="216" customFormat="1" ht="50.25" customHeight="1">
      <c r="A21" s="74" t="s">
        <v>175</v>
      </c>
      <c r="B21" s="236" t="s">
        <v>227</v>
      </c>
      <c r="C21" s="238" t="s">
        <v>244</v>
      </c>
      <c r="D21" s="213">
        <v>115</v>
      </c>
      <c r="E21" s="215">
        <v>112.2</v>
      </c>
    </row>
    <row r="22" spans="1:6" s="47" customFormat="1" ht="25.5">
      <c r="A22" s="231">
        <v>801</v>
      </c>
      <c r="B22" s="231" t="s">
        <v>30</v>
      </c>
      <c r="C22" s="239" t="s">
        <v>31</v>
      </c>
      <c r="D22" s="233">
        <v>0</v>
      </c>
      <c r="E22" s="69">
        <v>9.5</v>
      </c>
      <c r="F22" s="68"/>
    </row>
    <row r="23" spans="1:6" s="47" customFormat="1" ht="25.5">
      <c r="A23" s="74" t="s">
        <v>175</v>
      </c>
      <c r="B23" s="118" t="s">
        <v>215</v>
      </c>
      <c r="C23" s="240" t="s">
        <v>216</v>
      </c>
      <c r="D23" s="233">
        <v>78</v>
      </c>
      <c r="E23" s="69">
        <v>9.5</v>
      </c>
      <c r="F23" s="68"/>
    </row>
    <row r="24" spans="1:6" s="47" customFormat="1" ht="18.75">
      <c r="A24" s="74" t="s">
        <v>175</v>
      </c>
      <c r="B24" s="231" t="s">
        <v>155</v>
      </c>
      <c r="C24" s="232" t="s">
        <v>156</v>
      </c>
      <c r="D24" s="233">
        <v>0</v>
      </c>
      <c r="E24" s="69">
        <v>8</v>
      </c>
      <c r="F24" s="68"/>
    </row>
    <row r="25" spans="1:6" s="47" customFormat="1" ht="25.5">
      <c r="A25" s="74" t="s">
        <v>175</v>
      </c>
      <c r="B25" s="236" t="s">
        <v>217</v>
      </c>
      <c r="C25" s="241" t="s">
        <v>218</v>
      </c>
      <c r="D25" s="233">
        <v>0</v>
      </c>
      <c r="E25" s="69">
        <v>8</v>
      </c>
      <c r="F25" s="68"/>
    </row>
    <row r="26" spans="1:6" s="48" customFormat="1" ht="18.75">
      <c r="A26" s="74" t="s">
        <v>175</v>
      </c>
      <c r="B26" s="231" t="s">
        <v>32</v>
      </c>
      <c r="C26" s="232" t="s">
        <v>33</v>
      </c>
      <c r="D26" s="233">
        <f>D27</f>
        <v>4590.8999999999996</v>
      </c>
      <c r="E26" s="70">
        <v>3209.6</v>
      </c>
      <c r="F26" s="71"/>
    </row>
    <row r="27" spans="1:6" s="49" customFormat="1" ht="25.5">
      <c r="A27" s="74" t="s">
        <v>175</v>
      </c>
      <c r="B27" s="231" t="s">
        <v>34</v>
      </c>
      <c r="C27" s="232" t="s">
        <v>35</v>
      </c>
      <c r="D27" s="233">
        <f>D28+D30+D31+D32</f>
        <v>4590.8999999999996</v>
      </c>
      <c r="E27" s="63">
        <f>E28+E30+E31+E32</f>
        <v>3209.6</v>
      </c>
      <c r="F27" s="72"/>
    </row>
    <row r="28" spans="1:6" s="49" customFormat="1" ht="25.5">
      <c r="A28" s="74" t="s">
        <v>175</v>
      </c>
      <c r="B28" s="118" t="s">
        <v>34</v>
      </c>
      <c r="C28" s="235" t="s">
        <v>35</v>
      </c>
      <c r="D28" s="233">
        <f>D29</f>
        <v>4401.2</v>
      </c>
      <c r="E28" s="73">
        <f>E29</f>
        <v>3142.7</v>
      </c>
      <c r="F28" s="72"/>
    </row>
    <row r="29" spans="1:6" s="49" customFormat="1" ht="25.5">
      <c r="A29" s="74" t="s">
        <v>175</v>
      </c>
      <c r="B29" s="118" t="s">
        <v>160</v>
      </c>
      <c r="C29" s="235" t="s">
        <v>161</v>
      </c>
      <c r="D29" s="233">
        <v>4401.2</v>
      </c>
      <c r="E29" s="73">
        <v>3142.7</v>
      </c>
      <c r="F29" s="72"/>
    </row>
    <row r="30" spans="1:6" s="49" customFormat="1" ht="25.5">
      <c r="A30" s="74" t="s">
        <v>175</v>
      </c>
      <c r="B30" s="118" t="s">
        <v>162</v>
      </c>
      <c r="C30" s="235" t="s">
        <v>163</v>
      </c>
      <c r="D30" s="242"/>
      <c r="E30" s="73"/>
      <c r="F30" s="72"/>
    </row>
    <row r="31" spans="1:6" s="49" customFormat="1" ht="25.5">
      <c r="A31" s="74" t="s">
        <v>175</v>
      </c>
      <c r="B31" s="118" t="s">
        <v>164</v>
      </c>
      <c r="C31" s="235" t="s">
        <v>165</v>
      </c>
      <c r="D31" s="233">
        <v>89.7</v>
      </c>
      <c r="E31" s="73">
        <v>66.900000000000006</v>
      </c>
      <c r="F31" s="72"/>
    </row>
    <row r="32" spans="1:6" s="49" customFormat="1" ht="18.75">
      <c r="A32" s="74" t="s">
        <v>175</v>
      </c>
      <c r="B32" s="118" t="s">
        <v>166</v>
      </c>
      <c r="C32" s="235" t="s">
        <v>167</v>
      </c>
      <c r="D32" s="244">
        <v>100</v>
      </c>
      <c r="E32" s="73"/>
      <c r="F32" s="72"/>
    </row>
    <row r="33" spans="1:6" s="46" customFormat="1" ht="18.75">
      <c r="A33" s="74" t="s">
        <v>175</v>
      </c>
      <c r="B33" s="118" t="s">
        <v>157</v>
      </c>
      <c r="C33" s="235" t="s">
        <v>158</v>
      </c>
      <c r="D33" s="237"/>
      <c r="E33" s="66"/>
      <c r="F33" s="8"/>
    </row>
    <row r="34" spans="1:6" s="46" customFormat="1" ht="18.75">
      <c r="A34" s="231"/>
      <c r="B34" s="231"/>
      <c r="C34" s="232" t="s">
        <v>36</v>
      </c>
      <c r="D34" s="233">
        <f>D6+D27</f>
        <v>4995.7999999999993</v>
      </c>
      <c r="E34" s="63">
        <f>E6+E27</f>
        <v>3635.5</v>
      </c>
      <c r="F34" s="8"/>
    </row>
    <row r="35" spans="1:6" s="46" customFormat="1" ht="18.75" customHeight="1">
      <c r="A35" s="291"/>
      <c r="B35" s="292"/>
      <c r="C35" s="292"/>
      <c r="D35" s="292"/>
    </row>
    <row r="36" spans="1:6" s="40" customFormat="1" ht="39.75" customHeight="1">
      <c r="A36" s="290"/>
      <c r="B36" s="290"/>
      <c r="C36" s="290"/>
      <c r="D36" s="290"/>
      <c r="E36" s="61"/>
    </row>
    <row r="37" spans="1:6" s="40" customFormat="1" ht="33.6" customHeight="1">
      <c r="A37" s="289"/>
      <c r="B37" s="289"/>
      <c r="C37" s="289"/>
      <c r="D37" s="243"/>
    </row>
    <row r="38" spans="1:6" s="40" customFormat="1" ht="18">
      <c r="A38" s="51"/>
      <c r="B38" s="52"/>
      <c r="C38" s="52"/>
      <c r="D38" s="50"/>
    </row>
    <row r="39" spans="1:6" ht="12.75" customHeight="1">
      <c r="A39" s="18"/>
      <c r="B39" s="20"/>
      <c r="C39" s="19"/>
      <c r="D39" s="17"/>
    </row>
    <row r="40" spans="1:6" ht="12.75" customHeight="1">
      <c r="A40" s="18"/>
      <c r="B40" s="19"/>
      <c r="C40" s="19"/>
      <c r="D40" s="17"/>
    </row>
    <row r="41" spans="1:6" ht="12.75" customHeight="1">
      <c r="A41" s="18"/>
      <c r="B41" s="20"/>
      <c r="C41" s="19"/>
      <c r="D41" s="17"/>
    </row>
    <row r="42" spans="1:6">
      <c r="A42" s="18"/>
      <c r="B42" s="19"/>
      <c r="C42" s="19"/>
      <c r="D42" s="17"/>
    </row>
    <row r="43" spans="1:6" ht="26.25" customHeight="1">
      <c r="A43" s="18"/>
      <c r="B43" s="21"/>
      <c r="C43" s="21"/>
      <c r="D43" s="21"/>
    </row>
    <row r="44" spans="1:6">
      <c r="A44" s="18"/>
    </row>
  </sheetData>
  <mergeCells count="5">
    <mergeCell ref="A2:D2"/>
    <mergeCell ref="A37:C37"/>
    <mergeCell ref="A36:D36"/>
    <mergeCell ref="A35:D35"/>
    <mergeCell ref="C1:D1"/>
  </mergeCells>
  <pageMargins left="0.62992125984251968" right="0.19685039370078741" top="0.51181102362204722" bottom="0.43307086614173229" header="0.51181102362204722" footer="0.43307086614173229"/>
  <pageSetup paperSize="9" scale="68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4"/>
  <sheetViews>
    <sheetView workbookViewId="0">
      <selection activeCell="E4" sqref="E4:E5"/>
    </sheetView>
  </sheetViews>
  <sheetFormatPr defaultRowHeight="12.75"/>
  <cols>
    <col min="1" max="1" width="17.42578125" customWidth="1"/>
    <col min="2" max="2" width="35.140625" style="16" customWidth="1"/>
    <col min="3" max="3" width="54.85546875" style="22" customWidth="1"/>
    <col min="4" max="4" width="14.7109375" style="16" customWidth="1"/>
    <col min="5" max="5" width="13.140625" customWidth="1"/>
    <col min="6" max="6" width="12.42578125" hidden="1" customWidth="1"/>
    <col min="8" max="8" width="11" bestFit="1" customWidth="1"/>
    <col min="256" max="256" width="17.42578125" customWidth="1"/>
    <col min="257" max="257" width="25" customWidth="1"/>
    <col min="258" max="258" width="49.85546875" customWidth="1"/>
    <col min="259" max="260" width="19.5703125" customWidth="1"/>
    <col min="261" max="261" width="13.140625" customWidth="1"/>
    <col min="512" max="512" width="17.42578125" customWidth="1"/>
    <col min="513" max="513" width="25" customWidth="1"/>
    <col min="514" max="514" width="49.85546875" customWidth="1"/>
    <col min="515" max="516" width="19.5703125" customWidth="1"/>
    <col min="517" max="517" width="13.140625" customWidth="1"/>
    <col min="768" max="768" width="17.42578125" customWidth="1"/>
    <col min="769" max="769" width="25" customWidth="1"/>
    <col min="770" max="770" width="49.85546875" customWidth="1"/>
    <col min="771" max="772" width="19.5703125" customWidth="1"/>
    <col min="773" max="773" width="13.140625" customWidth="1"/>
    <col min="1024" max="1024" width="17.42578125" customWidth="1"/>
    <col min="1025" max="1025" width="25" customWidth="1"/>
    <col min="1026" max="1026" width="49.85546875" customWidth="1"/>
    <col min="1027" max="1028" width="19.5703125" customWidth="1"/>
    <col min="1029" max="1029" width="13.140625" customWidth="1"/>
    <col min="1280" max="1280" width="17.42578125" customWidth="1"/>
    <col min="1281" max="1281" width="25" customWidth="1"/>
    <col min="1282" max="1282" width="49.85546875" customWidth="1"/>
    <col min="1283" max="1284" width="19.5703125" customWidth="1"/>
    <col min="1285" max="1285" width="13.140625" customWidth="1"/>
    <col min="1536" max="1536" width="17.42578125" customWidth="1"/>
    <col min="1537" max="1537" width="25" customWidth="1"/>
    <col min="1538" max="1538" width="49.85546875" customWidth="1"/>
    <col min="1539" max="1540" width="19.5703125" customWidth="1"/>
    <col min="1541" max="1541" width="13.140625" customWidth="1"/>
    <col min="1792" max="1792" width="17.42578125" customWidth="1"/>
    <col min="1793" max="1793" width="25" customWidth="1"/>
    <col min="1794" max="1794" width="49.85546875" customWidth="1"/>
    <col min="1795" max="1796" width="19.5703125" customWidth="1"/>
    <col min="1797" max="1797" width="13.140625" customWidth="1"/>
    <col min="2048" max="2048" width="17.42578125" customWidth="1"/>
    <col min="2049" max="2049" width="25" customWidth="1"/>
    <col min="2050" max="2050" width="49.85546875" customWidth="1"/>
    <col min="2051" max="2052" width="19.5703125" customWidth="1"/>
    <col min="2053" max="2053" width="13.140625" customWidth="1"/>
    <col min="2304" max="2304" width="17.42578125" customWidth="1"/>
    <col min="2305" max="2305" width="25" customWidth="1"/>
    <col min="2306" max="2306" width="49.85546875" customWidth="1"/>
    <col min="2307" max="2308" width="19.5703125" customWidth="1"/>
    <col min="2309" max="2309" width="13.140625" customWidth="1"/>
    <col min="2560" max="2560" width="17.42578125" customWidth="1"/>
    <col min="2561" max="2561" width="25" customWidth="1"/>
    <col min="2562" max="2562" width="49.85546875" customWidth="1"/>
    <col min="2563" max="2564" width="19.5703125" customWidth="1"/>
    <col min="2565" max="2565" width="13.140625" customWidth="1"/>
    <col min="2816" max="2816" width="17.42578125" customWidth="1"/>
    <col min="2817" max="2817" width="25" customWidth="1"/>
    <col min="2818" max="2818" width="49.85546875" customWidth="1"/>
    <col min="2819" max="2820" width="19.5703125" customWidth="1"/>
    <col min="2821" max="2821" width="13.140625" customWidth="1"/>
    <col min="3072" max="3072" width="17.42578125" customWidth="1"/>
    <col min="3073" max="3073" width="25" customWidth="1"/>
    <col min="3074" max="3074" width="49.85546875" customWidth="1"/>
    <col min="3075" max="3076" width="19.5703125" customWidth="1"/>
    <col min="3077" max="3077" width="13.140625" customWidth="1"/>
    <col min="3328" max="3328" width="17.42578125" customWidth="1"/>
    <col min="3329" max="3329" width="25" customWidth="1"/>
    <col min="3330" max="3330" width="49.85546875" customWidth="1"/>
    <col min="3331" max="3332" width="19.5703125" customWidth="1"/>
    <col min="3333" max="3333" width="13.140625" customWidth="1"/>
    <col min="3584" max="3584" width="17.42578125" customWidth="1"/>
    <col min="3585" max="3585" width="25" customWidth="1"/>
    <col min="3586" max="3586" width="49.85546875" customWidth="1"/>
    <col min="3587" max="3588" width="19.5703125" customWidth="1"/>
    <col min="3589" max="3589" width="13.140625" customWidth="1"/>
    <col min="3840" max="3840" width="17.42578125" customWidth="1"/>
    <col min="3841" max="3841" width="25" customWidth="1"/>
    <col min="3842" max="3842" width="49.85546875" customWidth="1"/>
    <col min="3843" max="3844" width="19.5703125" customWidth="1"/>
    <col min="3845" max="3845" width="13.140625" customWidth="1"/>
    <col min="4096" max="4096" width="17.42578125" customWidth="1"/>
    <col min="4097" max="4097" width="25" customWidth="1"/>
    <col min="4098" max="4098" width="49.85546875" customWidth="1"/>
    <col min="4099" max="4100" width="19.5703125" customWidth="1"/>
    <col min="4101" max="4101" width="13.140625" customWidth="1"/>
    <col min="4352" max="4352" width="17.42578125" customWidth="1"/>
    <col min="4353" max="4353" width="25" customWidth="1"/>
    <col min="4354" max="4354" width="49.85546875" customWidth="1"/>
    <col min="4355" max="4356" width="19.5703125" customWidth="1"/>
    <col min="4357" max="4357" width="13.140625" customWidth="1"/>
    <col min="4608" max="4608" width="17.42578125" customWidth="1"/>
    <col min="4609" max="4609" width="25" customWidth="1"/>
    <col min="4610" max="4610" width="49.85546875" customWidth="1"/>
    <col min="4611" max="4612" width="19.5703125" customWidth="1"/>
    <col min="4613" max="4613" width="13.140625" customWidth="1"/>
    <col min="4864" max="4864" width="17.42578125" customWidth="1"/>
    <col min="4865" max="4865" width="25" customWidth="1"/>
    <col min="4866" max="4866" width="49.85546875" customWidth="1"/>
    <col min="4867" max="4868" width="19.5703125" customWidth="1"/>
    <col min="4869" max="4869" width="13.140625" customWidth="1"/>
    <col min="5120" max="5120" width="17.42578125" customWidth="1"/>
    <col min="5121" max="5121" width="25" customWidth="1"/>
    <col min="5122" max="5122" width="49.85546875" customWidth="1"/>
    <col min="5123" max="5124" width="19.5703125" customWidth="1"/>
    <col min="5125" max="5125" width="13.140625" customWidth="1"/>
    <col min="5376" max="5376" width="17.42578125" customWidth="1"/>
    <col min="5377" max="5377" width="25" customWidth="1"/>
    <col min="5378" max="5378" width="49.85546875" customWidth="1"/>
    <col min="5379" max="5380" width="19.5703125" customWidth="1"/>
    <col min="5381" max="5381" width="13.140625" customWidth="1"/>
    <col min="5632" max="5632" width="17.42578125" customWidth="1"/>
    <col min="5633" max="5633" width="25" customWidth="1"/>
    <col min="5634" max="5634" width="49.85546875" customWidth="1"/>
    <col min="5635" max="5636" width="19.5703125" customWidth="1"/>
    <col min="5637" max="5637" width="13.140625" customWidth="1"/>
    <col min="5888" max="5888" width="17.42578125" customWidth="1"/>
    <col min="5889" max="5889" width="25" customWidth="1"/>
    <col min="5890" max="5890" width="49.85546875" customWidth="1"/>
    <col min="5891" max="5892" width="19.5703125" customWidth="1"/>
    <col min="5893" max="5893" width="13.140625" customWidth="1"/>
    <col min="6144" max="6144" width="17.42578125" customWidth="1"/>
    <col min="6145" max="6145" width="25" customWidth="1"/>
    <col min="6146" max="6146" width="49.85546875" customWidth="1"/>
    <col min="6147" max="6148" width="19.5703125" customWidth="1"/>
    <col min="6149" max="6149" width="13.140625" customWidth="1"/>
    <col min="6400" max="6400" width="17.42578125" customWidth="1"/>
    <col min="6401" max="6401" width="25" customWidth="1"/>
    <col min="6402" max="6402" width="49.85546875" customWidth="1"/>
    <col min="6403" max="6404" width="19.5703125" customWidth="1"/>
    <col min="6405" max="6405" width="13.140625" customWidth="1"/>
    <col min="6656" max="6656" width="17.42578125" customWidth="1"/>
    <col min="6657" max="6657" width="25" customWidth="1"/>
    <col min="6658" max="6658" width="49.85546875" customWidth="1"/>
    <col min="6659" max="6660" width="19.5703125" customWidth="1"/>
    <col min="6661" max="6661" width="13.140625" customWidth="1"/>
    <col min="6912" max="6912" width="17.42578125" customWidth="1"/>
    <col min="6913" max="6913" width="25" customWidth="1"/>
    <col min="6914" max="6914" width="49.85546875" customWidth="1"/>
    <col min="6915" max="6916" width="19.5703125" customWidth="1"/>
    <col min="6917" max="6917" width="13.140625" customWidth="1"/>
    <col min="7168" max="7168" width="17.42578125" customWidth="1"/>
    <col min="7169" max="7169" width="25" customWidth="1"/>
    <col min="7170" max="7170" width="49.85546875" customWidth="1"/>
    <col min="7171" max="7172" width="19.5703125" customWidth="1"/>
    <col min="7173" max="7173" width="13.140625" customWidth="1"/>
    <col min="7424" max="7424" width="17.42578125" customWidth="1"/>
    <col min="7425" max="7425" width="25" customWidth="1"/>
    <col min="7426" max="7426" width="49.85546875" customWidth="1"/>
    <col min="7427" max="7428" width="19.5703125" customWidth="1"/>
    <col min="7429" max="7429" width="13.140625" customWidth="1"/>
    <col min="7680" max="7680" width="17.42578125" customWidth="1"/>
    <col min="7681" max="7681" width="25" customWidth="1"/>
    <col min="7682" max="7682" width="49.85546875" customWidth="1"/>
    <col min="7683" max="7684" width="19.5703125" customWidth="1"/>
    <col min="7685" max="7685" width="13.140625" customWidth="1"/>
    <col min="7936" max="7936" width="17.42578125" customWidth="1"/>
    <col min="7937" max="7937" width="25" customWidth="1"/>
    <col min="7938" max="7938" width="49.85546875" customWidth="1"/>
    <col min="7939" max="7940" width="19.5703125" customWidth="1"/>
    <col min="7941" max="7941" width="13.140625" customWidth="1"/>
    <col min="8192" max="8192" width="17.42578125" customWidth="1"/>
    <col min="8193" max="8193" width="25" customWidth="1"/>
    <col min="8194" max="8194" width="49.85546875" customWidth="1"/>
    <col min="8195" max="8196" width="19.5703125" customWidth="1"/>
    <col min="8197" max="8197" width="13.140625" customWidth="1"/>
    <col min="8448" max="8448" width="17.42578125" customWidth="1"/>
    <col min="8449" max="8449" width="25" customWidth="1"/>
    <col min="8450" max="8450" width="49.85546875" customWidth="1"/>
    <col min="8451" max="8452" width="19.5703125" customWidth="1"/>
    <col min="8453" max="8453" width="13.140625" customWidth="1"/>
    <col min="8704" max="8704" width="17.42578125" customWidth="1"/>
    <col min="8705" max="8705" width="25" customWidth="1"/>
    <col min="8706" max="8706" width="49.85546875" customWidth="1"/>
    <col min="8707" max="8708" width="19.5703125" customWidth="1"/>
    <col min="8709" max="8709" width="13.140625" customWidth="1"/>
    <col min="8960" max="8960" width="17.42578125" customWidth="1"/>
    <col min="8961" max="8961" width="25" customWidth="1"/>
    <col min="8962" max="8962" width="49.85546875" customWidth="1"/>
    <col min="8963" max="8964" width="19.5703125" customWidth="1"/>
    <col min="8965" max="8965" width="13.140625" customWidth="1"/>
    <col min="9216" max="9216" width="17.42578125" customWidth="1"/>
    <col min="9217" max="9217" width="25" customWidth="1"/>
    <col min="9218" max="9218" width="49.85546875" customWidth="1"/>
    <col min="9219" max="9220" width="19.5703125" customWidth="1"/>
    <col min="9221" max="9221" width="13.140625" customWidth="1"/>
    <col min="9472" max="9472" width="17.42578125" customWidth="1"/>
    <col min="9473" max="9473" width="25" customWidth="1"/>
    <col min="9474" max="9474" width="49.85546875" customWidth="1"/>
    <col min="9475" max="9476" width="19.5703125" customWidth="1"/>
    <col min="9477" max="9477" width="13.140625" customWidth="1"/>
    <col min="9728" max="9728" width="17.42578125" customWidth="1"/>
    <col min="9729" max="9729" width="25" customWidth="1"/>
    <col min="9730" max="9730" width="49.85546875" customWidth="1"/>
    <col min="9731" max="9732" width="19.5703125" customWidth="1"/>
    <col min="9733" max="9733" width="13.140625" customWidth="1"/>
    <col min="9984" max="9984" width="17.42578125" customWidth="1"/>
    <col min="9985" max="9985" width="25" customWidth="1"/>
    <col min="9986" max="9986" width="49.85546875" customWidth="1"/>
    <col min="9987" max="9988" width="19.5703125" customWidth="1"/>
    <col min="9989" max="9989" width="13.140625" customWidth="1"/>
    <col min="10240" max="10240" width="17.42578125" customWidth="1"/>
    <col min="10241" max="10241" width="25" customWidth="1"/>
    <col min="10242" max="10242" width="49.85546875" customWidth="1"/>
    <col min="10243" max="10244" width="19.5703125" customWidth="1"/>
    <col min="10245" max="10245" width="13.140625" customWidth="1"/>
    <col min="10496" max="10496" width="17.42578125" customWidth="1"/>
    <col min="10497" max="10497" width="25" customWidth="1"/>
    <col min="10498" max="10498" width="49.85546875" customWidth="1"/>
    <col min="10499" max="10500" width="19.5703125" customWidth="1"/>
    <col min="10501" max="10501" width="13.140625" customWidth="1"/>
    <col min="10752" max="10752" width="17.42578125" customWidth="1"/>
    <col min="10753" max="10753" width="25" customWidth="1"/>
    <col min="10754" max="10754" width="49.85546875" customWidth="1"/>
    <col min="10755" max="10756" width="19.5703125" customWidth="1"/>
    <col min="10757" max="10757" width="13.140625" customWidth="1"/>
    <col min="11008" max="11008" width="17.42578125" customWidth="1"/>
    <col min="11009" max="11009" width="25" customWidth="1"/>
    <col min="11010" max="11010" width="49.85546875" customWidth="1"/>
    <col min="11011" max="11012" width="19.5703125" customWidth="1"/>
    <col min="11013" max="11013" width="13.140625" customWidth="1"/>
    <col min="11264" max="11264" width="17.42578125" customWidth="1"/>
    <col min="11265" max="11265" width="25" customWidth="1"/>
    <col min="11266" max="11266" width="49.85546875" customWidth="1"/>
    <col min="11267" max="11268" width="19.5703125" customWidth="1"/>
    <col min="11269" max="11269" width="13.140625" customWidth="1"/>
    <col min="11520" max="11520" width="17.42578125" customWidth="1"/>
    <col min="11521" max="11521" width="25" customWidth="1"/>
    <col min="11522" max="11522" width="49.85546875" customWidth="1"/>
    <col min="11523" max="11524" width="19.5703125" customWidth="1"/>
    <col min="11525" max="11525" width="13.140625" customWidth="1"/>
    <col min="11776" max="11776" width="17.42578125" customWidth="1"/>
    <col min="11777" max="11777" width="25" customWidth="1"/>
    <col min="11778" max="11778" width="49.85546875" customWidth="1"/>
    <col min="11779" max="11780" width="19.5703125" customWidth="1"/>
    <col min="11781" max="11781" width="13.140625" customWidth="1"/>
    <col min="12032" max="12032" width="17.42578125" customWidth="1"/>
    <col min="12033" max="12033" width="25" customWidth="1"/>
    <col min="12034" max="12034" width="49.85546875" customWidth="1"/>
    <col min="12035" max="12036" width="19.5703125" customWidth="1"/>
    <col min="12037" max="12037" width="13.140625" customWidth="1"/>
    <col min="12288" max="12288" width="17.42578125" customWidth="1"/>
    <col min="12289" max="12289" width="25" customWidth="1"/>
    <col min="12290" max="12290" width="49.85546875" customWidth="1"/>
    <col min="12291" max="12292" width="19.5703125" customWidth="1"/>
    <col min="12293" max="12293" width="13.140625" customWidth="1"/>
    <col min="12544" max="12544" width="17.42578125" customWidth="1"/>
    <col min="12545" max="12545" width="25" customWidth="1"/>
    <col min="12546" max="12546" width="49.85546875" customWidth="1"/>
    <col min="12547" max="12548" width="19.5703125" customWidth="1"/>
    <col min="12549" max="12549" width="13.140625" customWidth="1"/>
    <col min="12800" max="12800" width="17.42578125" customWidth="1"/>
    <col min="12801" max="12801" width="25" customWidth="1"/>
    <col min="12802" max="12802" width="49.85546875" customWidth="1"/>
    <col min="12803" max="12804" width="19.5703125" customWidth="1"/>
    <col min="12805" max="12805" width="13.140625" customWidth="1"/>
    <col min="13056" max="13056" width="17.42578125" customWidth="1"/>
    <col min="13057" max="13057" width="25" customWidth="1"/>
    <col min="13058" max="13058" width="49.85546875" customWidth="1"/>
    <col min="13059" max="13060" width="19.5703125" customWidth="1"/>
    <col min="13061" max="13061" width="13.140625" customWidth="1"/>
    <col min="13312" max="13312" width="17.42578125" customWidth="1"/>
    <col min="13313" max="13313" width="25" customWidth="1"/>
    <col min="13314" max="13314" width="49.85546875" customWidth="1"/>
    <col min="13315" max="13316" width="19.5703125" customWidth="1"/>
    <col min="13317" max="13317" width="13.140625" customWidth="1"/>
    <col min="13568" max="13568" width="17.42578125" customWidth="1"/>
    <col min="13569" max="13569" width="25" customWidth="1"/>
    <col min="13570" max="13570" width="49.85546875" customWidth="1"/>
    <col min="13571" max="13572" width="19.5703125" customWidth="1"/>
    <col min="13573" max="13573" width="13.140625" customWidth="1"/>
    <col min="13824" max="13824" width="17.42578125" customWidth="1"/>
    <col min="13825" max="13825" width="25" customWidth="1"/>
    <col min="13826" max="13826" width="49.85546875" customWidth="1"/>
    <col min="13827" max="13828" width="19.5703125" customWidth="1"/>
    <col min="13829" max="13829" width="13.140625" customWidth="1"/>
    <col min="14080" max="14080" width="17.42578125" customWidth="1"/>
    <col min="14081" max="14081" width="25" customWidth="1"/>
    <col min="14082" max="14082" width="49.85546875" customWidth="1"/>
    <col min="14083" max="14084" width="19.5703125" customWidth="1"/>
    <col min="14085" max="14085" width="13.140625" customWidth="1"/>
    <col min="14336" max="14336" width="17.42578125" customWidth="1"/>
    <col min="14337" max="14337" width="25" customWidth="1"/>
    <col min="14338" max="14338" width="49.85546875" customWidth="1"/>
    <col min="14339" max="14340" width="19.5703125" customWidth="1"/>
    <col min="14341" max="14341" width="13.140625" customWidth="1"/>
    <col min="14592" max="14592" width="17.42578125" customWidth="1"/>
    <col min="14593" max="14593" width="25" customWidth="1"/>
    <col min="14594" max="14594" width="49.85546875" customWidth="1"/>
    <col min="14595" max="14596" width="19.5703125" customWidth="1"/>
    <col min="14597" max="14597" width="13.140625" customWidth="1"/>
    <col min="14848" max="14848" width="17.42578125" customWidth="1"/>
    <col min="14849" max="14849" width="25" customWidth="1"/>
    <col min="14850" max="14850" width="49.85546875" customWidth="1"/>
    <col min="14851" max="14852" width="19.5703125" customWidth="1"/>
    <col min="14853" max="14853" width="13.140625" customWidth="1"/>
    <col min="15104" max="15104" width="17.42578125" customWidth="1"/>
    <col min="15105" max="15105" width="25" customWidth="1"/>
    <col min="15106" max="15106" width="49.85546875" customWidth="1"/>
    <col min="15107" max="15108" width="19.5703125" customWidth="1"/>
    <col min="15109" max="15109" width="13.140625" customWidth="1"/>
    <col min="15360" max="15360" width="17.42578125" customWidth="1"/>
    <col min="15361" max="15361" width="25" customWidth="1"/>
    <col min="15362" max="15362" width="49.85546875" customWidth="1"/>
    <col min="15363" max="15364" width="19.5703125" customWidth="1"/>
    <col min="15365" max="15365" width="13.140625" customWidth="1"/>
    <col min="15616" max="15616" width="17.42578125" customWidth="1"/>
    <col min="15617" max="15617" width="25" customWidth="1"/>
    <col min="15618" max="15618" width="49.85546875" customWidth="1"/>
    <col min="15619" max="15620" width="19.5703125" customWidth="1"/>
    <col min="15621" max="15621" width="13.140625" customWidth="1"/>
    <col min="15872" max="15872" width="17.42578125" customWidth="1"/>
    <col min="15873" max="15873" width="25" customWidth="1"/>
    <col min="15874" max="15874" width="49.85546875" customWidth="1"/>
    <col min="15875" max="15876" width="19.5703125" customWidth="1"/>
    <col min="15877" max="15877" width="13.140625" customWidth="1"/>
    <col min="16128" max="16128" width="17.42578125" customWidth="1"/>
    <col min="16129" max="16129" width="25" customWidth="1"/>
    <col min="16130" max="16130" width="49.85546875" customWidth="1"/>
    <col min="16131" max="16132" width="19.5703125" customWidth="1"/>
    <col min="16133" max="16133" width="13.140625" customWidth="1"/>
  </cols>
  <sheetData>
    <row r="1" spans="1:6" s="8" customFormat="1" ht="89.25" customHeight="1">
      <c r="B1" s="11"/>
      <c r="C1" s="274" t="s">
        <v>428</v>
      </c>
      <c r="D1" s="274"/>
      <c r="E1" s="274"/>
    </row>
    <row r="2" spans="1:6" s="46" customFormat="1" ht="43.5" customHeight="1">
      <c r="A2" s="287" t="s">
        <v>418</v>
      </c>
      <c r="B2" s="250"/>
      <c r="C2" s="250"/>
      <c r="D2" s="250"/>
    </row>
    <row r="3" spans="1:6" s="8" customFormat="1" ht="15.75">
      <c r="A3" s="12"/>
      <c r="B3" s="13"/>
      <c r="C3" s="14"/>
      <c r="D3" s="295" t="s">
        <v>152</v>
      </c>
      <c r="E3" s="295"/>
    </row>
    <row r="4" spans="1:6" s="46" customFormat="1" ht="62.45" customHeight="1">
      <c r="A4" s="293" t="s">
        <v>8</v>
      </c>
      <c r="B4" s="293" t="s">
        <v>9</v>
      </c>
      <c r="C4" s="293" t="s">
        <v>5</v>
      </c>
      <c r="D4" s="301" t="s">
        <v>297</v>
      </c>
      <c r="E4" s="301" t="s">
        <v>298</v>
      </c>
      <c r="F4" s="64" t="s">
        <v>206</v>
      </c>
    </row>
    <row r="5" spans="1:6" s="46" customFormat="1" ht="18.75">
      <c r="A5" s="294"/>
      <c r="B5" s="294"/>
      <c r="C5" s="294"/>
      <c r="D5" s="301"/>
      <c r="E5" s="301"/>
      <c r="F5" s="77" t="s">
        <v>0</v>
      </c>
    </row>
    <row r="6" spans="1:6" s="46" customFormat="1" ht="18.75">
      <c r="A6" s="74" t="s">
        <v>209</v>
      </c>
      <c r="B6" s="231" t="s">
        <v>11</v>
      </c>
      <c r="C6" s="232" t="s">
        <v>12</v>
      </c>
      <c r="D6" s="233">
        <f>D7+D17</f>
        <v>404.9</v>
      </c>
      <c r="E6" s="233">
        <f>E7+E17</f>
        <v>404.9</v>
      </c>
      <c r="F6" s="66">
        <f>F7+F17</f>
        <v>427.4</v>
      </c>
    </row>
    <row r="7" spans="1:6" s="46" customFormat="1" ht="18.75">
      <c r="A7" s="234"/>
      <c r="B7" s="231"/>
      <c r="C7" s="235" t="s">
        <v>13</v>
      </c>
      <c r="D7" s="231">
        <f>D8+D9+D10+D12+D15</f>
        <v>211.9</v>
      </c>
      <c r="E7" s="231">
        <f>E8+E9+E10+E12+E15</f>
        <v>211.9</v>
      </c>
      <c r="F7" s="66">
        <f>F8+F10+F12+F9</f>
        <v>391.4</v>
      </c>
    </row>
    <row r="8" spans="1:6" s="46" customFormat="1" ht="18.75">
      <c r="A8" s="118">
        <v>182</v>
      </c>
      <c r="B8" s="236" t="s">
        <v>14</v>
      </c>
      <c r="C8" s="235" t="s">
        <v>15</v>
      </c>
      <c r="D8" s="118">
        <v>60</v>
      </c>
      <c r="E8" s="118">
        <v>60</v>
      </c>
      <c r="F8" s="66">
        <v>125</v>
      </c>
    </row>
    <row r="9" spans="1:6" s="46" customFormat="1" ht="25.5">
      <c r="A9" s="118">
        <v>182</v>
      </c>
      <c r="B9" s="236" t="s">
        <v>159</v>
      </c>
      <c r="C9" s="235" t="s">
        <v>16</v>
      </c>
      <c r="D9" s="118"/>
      <c r="E9" s="118"/>
      <c r="F9" s="66">
        <v>227.9</v>
      </c>
    </row>
    <row r="10" spans="1:6" s="47" customFormat="1" ht="21" customHeight="1">
      <c r="A10" s="231">
        <v>182</v>
      </c>
      <c r="B10" s="231" t="s">
        <v>17</v>
      </c>
      <c r="C10" s="232" t="s">
        <v>18</v>
      </c>
      <c r="D10" s="231">
        <f>D11</f>
        <v>1</v>
      </c>
      <c r="E10" s="231">
        <f>E11</f>
        <v>1</v>
      </c>
      <c r="F10" s="69">
        <f>F11</f>
        <v>4</v>
      </c>
    </row>
    <row r="11" spans="1:6" s="46" customFormat="1" ht="21" customHeight="1">
      <c r="A11" s="118">
        <v>182</v>
      </c>
      <c r="B11" s="118" t="s">
        <v>19</v>
      </c>
      <c r="C11" s="235" t="s">
        <v>20</v>
      </c>
      <c r="D11" s="118">
        <v>1</v>
      </c>
      <c r="E11" s="118">
        <v>1</v>
      </c>
      <c r="F11" s="66">
        <v>4</v>
      </c>
    </row>
    <row r="12" spans="1:6" s="47" customFormat="1" ht="21" customHeight="1">
      <c r="A12" s="231">
        <v>182</v>
      </c>
      <c r="B12" s="231" t="s">
        <v>21</v>
      </c>
      <c r="C12" s="232" t="s">
        <v>22</v>
      </c>
      <c r="D12" s="231">
        <f>D13+D14</f>
        <v>145.9</v>
      </c>
      <c r="E12" s="231">
        <f>E13+E14</f>
        <v>145.9</v>
      </c>
      <c r="F12" s="69">
        <f>F13+F14</f>
        <v>34.5</v>
      </c>
    </row>
    <row r="13" spans="1:6" s="47" customFormat="1" ht="21" customHeight="1">
      <c r="A13" s="231">
        <v>182</v>
      </c>
      <c r="B13" s="118" t="s">
        <v>153</v>
      </c>
      <c r="C13" s="235" t="s">
        <v>207</v>
      </c>
      <c r="D13" s="231">
        <v>38.9</v>
      </c>
      <c r="E13" s="231">
        <v>38.9</v>
      </c>
      <c r="F13" s="69">
        <v>8.5</v>
      </c>
    </row>
    <row r="14" spans="1:6" s="46" customFormat="1" ht="21" customHeight="1">
      <c r="A14" s="118">
        <v>182</v>
      </c>
      <c r="B14" s="118" t="s">
        <v>154</v>
      </c>
      <c r="C14" s="235" t="s">
        <v>208</v>
      </c>
      <c r="D14" s="118">
        <v>107</v>
      </c>
      <c r="E14" s="118">
        <v>107</v>
      </c>
      <c r="F14" s="66">
        <v>26</v>
      </c>
    </row>
    <row r="15" spans="1:6" s="46" customFormat="1" ht="21" customHeight="1">
      <c r="A15" s="118"/>
      <c r="B15" s="231" t="s">
        <v>23</v>
      </c>
      <c r="C15" s="232" t="s">
        <v>24</v>
      </c>
      <c r="D15" s="231">
        <v>5</v>
      </c>
      <c r="E15" s="231">
        <v>5</v>
      </c>
      <c r="F15" s="66"/>
    </row>
    <row r="16" spans="1:6" s="46" customFormat="1" ht="25.5">
      <c r="A16" s="118">
        <v>801</v>
      </c>
      <c r="B16" s="231" t="s">
        <v>25</v>
      </c>
      <c r="C16" s="232" t="s">
        <v>26</v>
      </c>
      <c r="D16" s="118"/>
      <c r="E16" s="118"/>
      <c r="F16" s="66"/>
    </row>
    <row r="17" spans="1:6" s="46" customFormat="1" ht="18.75">
      <c r="A17" s="118">
        <v>0</v>
      </c>
      <c r="B17" s="118"/>
      <c r="C17" s="235" t="s">
        <v>27</v>
      </c>
      <c r="D17" s="213">
        <f>D18+D19+D23+D24</f>
        <v>193</v>
      </c>
      <c r="E17" s="213">
        <f>E18+E19+E23+E24</f>
        <v>193</v>
      </c>
      <c r="F17" s="66">
        <f>F18+F23+F24</f>
        <v>36</v>
      </c>
    </row>
    <row r="18" spans="1:6" s="47" customFormat="1" ht="58.5" customHeight="1">
      <c r="A18" s="74" t="s">
        <v>212</v>
      </c>
      <c r="B18" s="231" t="s">
        <v>28</v>
      </c>
      <c r="C18" s="232" t="s">
        <v>29</v>
      </c>
      <c r="D18" s="231">
        <v>0</v>
      </c>
      <c r="E18" s="231">
        <v>0</v>
      </c>
      <c r="F18" s="69">
        <v>18.5</v>
      </c>
    </row>
    <row r="19" spans="1:6" s="47" customFormat="1" ht="65.25" customHeight="1">
      <c r="A19" s="74" t="s">
        <v>212</v>
      </c>
      <c r="B19" s="75" t="s">
        <v>210</v>
      </c>
      <c r="C19" s="76" t="s">
        <v>211</v>
      </c>
      <c r="D19" s="214">
        <f>D22</f>
        <v>115</v>
      </c>
      <c r="E19" s="214">
        <f>E22</f>
        <v>115</v>
      </c>
      <c r="F19" s="69">
        <v>18.5</v>
      </c>
    </row>
    <row r="20" spans="1:6" s="47" customFormat="1" ht="66" customHeight="1">
      <c r="A20" s="74" t="s">
        <v>212</v>
      </c>
      <c r="B20" s="75" t="s">
        <v>213</v>
      </c>
      <c r="C20" s="76" t="s">
        <v>214</v>
      </c>
      <c r="D20" s="231">
        <v>0</v>
      </c>
      <c r="E20" s="231">
        <v>0</v>
      </c>
      <c r="F20" s="69">
        <v>18.5</v>
      </c>
    </row>
    <row r="21" spans="1:6" s="216" customFormat="1" ht="63.75">
      <c r="A21" s="74" t="s">
        <v>175</v>
      </c>
      <c r="B21" s="75" t="s">
        <v>389</v>
      </c>
      <c r="C21" s="76" t="s">
        <v>243</v>
      </c>
      <c r="D21" s="213">
        <v>0</v>
      </c>
      <c r="E21" s="213">
        <v>0</v>
      </c>
      <c r="F21" s="215"/>
    </row>
    <row r="22" spans="1:6" s="216" customFormat="1" ht="51">
      <c r="A22" s="74" t="s">
        <v>175</v>
      </c>
      <c r="B22" s="236" t="s">
        <v>227</v>
      </c>
      <c r="C22" s="238" t="s">
        <v>244</v>
      </c>
      <c r="D22" s="213">
        <v>115</v>
      </c>
      <c r="E22" s="213">
        <v>115</v>
      </c>
      <c r="F22" s="215">
        <v>112.2</v>
      </c>
    </row>
    <row r="23" spans="1:6" s="47" customFormat="1" ht="25.5">
      <c r="A23" s="118">
        <v>801</v>
      </c>
      <c r="B23" s="231" t="s">
        <v>30</v>
      </c>
      <c r="C23" s="239" t="s">
        <v>31</v>
      </c>
      <c r="D23" s="231">
        <v>78</v>
      </c>
      <c r="E23" s="231">
        <v>78</v>
      </c>
      <c r="F23" s="69">
        <v>9.5</v>
      </c>
    </row>
    <row r="24" spans="1:6" s="47" customFormat="1" ht="21" customHeight="1">
      <c r="A24" s="118">
        <v>801</v>
      </c>
      <c r="B24" s="231" t="s">
        <v>155</v>
      </c>
      <c r="C24" s="232" t="s">
        <v>156</v>
      </c>
      <c r="D24" s="231">
        <v>0</v>
      </c>
      <c r="E24" s="231">
        <v>0</v>
      </c>
      <c r="F24" s="69">
        <v>8</v>
      </c>
    </row>
    <row r="25" spans="1:6" s="47" customFormat="1" ht="30" customHeight="1">
      <c r="A25" s="74" t="s">
        <v>175</v>
      </c>
      <c r="B25" s="236" t="s">
        <v>217</v>
      </c>
      <c r="C25" s="241" t="s">
        <v>218</v>
      </c>
      <c r="D25" s="231">
        <v>0</v>
      </c>
      <c r="E25" s="231">
        <v>0</v>
      </c>
      <c r="F25" s="69">
        <v>8</v>
      </c>
    </row>
    <row r="26" spans="1:6" s="47" customFormat="1" ht="21" customHeight="1">
      <c r="A26" s="118">
        <v>801</v>
      </c>
      <c r="B26" s="231" t="s">
        <v>32</v>
      </c>
      <c r="C26" s="232" t="s">
        <v>33</v>
      </c>
      <c r="D26" s="231">
        <f>D27</f>
        <v>4490.8999999999996</v>
      </c>
      <c r="E26" s="231">
        <f>E27</f>
        <v>4490.8999999999996</v>
      </c>
      <c r="F26" s="69"/>
    </row>
    <row r="27" spans="1:6" s="47" customFormat="1" ht="25.5">
      <c r="A27" s="118">
        <v>801</v>
      </c>
      <c r="B27" s="231" t="s">
        <v>34</v>
      </c>
      <c r="C27" s="232" t="s">
        <v>35</v>
      </c>
      <c r="D27" s="231">
        <f>D28+D30+D31+D32</f>
        <v>4490.8999999999996</v>
      </c>
      <c r="E27" s="231">
        <f>E28+E30+E31+E32</f>
        <v>4490.8999999999996</v>
      </c>
      <c r="F27" s="69">
        <f>F28+F30+F31+F32</f>
        <v>3209.6</v>
      </c>
    </row>
    <row r="28" spans="1:6" s="49" customFormat="1" ht="25.5">
      <c r="A28" s="74" t="s">
        <v>175</v>
      </c>
      <c r="B28" s="118" t="s">
        <v>34</v>
      </c>
      <c r="C28" s="235" t="s">
        <v>35</v>
      </c>
      <c r="D28" s="231">
        <f>D29</f>
        <v>4401.2</v>
      </c>
      <c r="E28" s="231">
        <f>E29</f>
        <v>4401.2</v>
      </c>
      <c r="F28" s="66">
        <f>F29</f>
        <v>3142.7</v>
      </c>
    </row>
    <row r="29" spans="1:6" s="49" customFormat="1" ht="25.5">
      <c r="A29" s="118">
        <v>801</v>
      </c>
      <c r="B29" s="118" t="s">
        <v>160</v>
      </c>
      <c r="C29" s="235" t="s">
        <v>161</v>
      </c>
      <c r="D29" s="231">
        <v>4401.2</v>
      </c>
      <c r="E29" s="231">
        <v>4401.2</v>
      </c>
      <c r="F29" s="66">
        <v>3142.7</v>
      </c>
    </row>
    <row r="30" spans="1:6" s="49" customFormat="1" ht="25.5">
      <c r="A30" s="118">
        <v>801</v>
      </c>
      <c r="B30" s="118" t="s">
        <v>162</v>
      </c>
      <c r="C30" s="235" t="s">
        <v>163</v>
      </c>
      <c r="D30" s="231"/>
      <c r="E30" s="231">
        <v>0</v>
      </c>
      <c r="F30" s="66"/>
    </row>
    <row r="31" spans="1:6" s="49" customFormat="1" ht="25.5">
      <c r="A31" s="74" t="s">
        <v>175</v>
      </c>
      <c r="B31" s="118" t="s">
        <v>164</v>
      </c>
      <c r="C31" s="235" t="s">
        <v>165</v>
      </c>
      <c r="D31" s="231">
        <v>89.7</v>
      </c>
      <c r="E31" s="231">
        <v>89.7</v>
      </c>
      <c r="F31" s="66">
        <v>66.900000000000006</v>
      </c>
    </row>
    <row r="32" spans="1:6" s="49" customFormat="1" ht="18.75">
      <c r="A32" s="118">
        <v>801</v>
      </c>
      <c r="B32" s="118" t="s">
        <v>166</v>
      </c>
      <c r="C32" s="235" t="s">
        <v>167</v>
      </c>
      <c r="D32" s="245"/>
      <c r="E32" s="245"/>
      <c r="F32" s="73"/>
    </row>
    <row r="33" spans="1:8" s="47" customFormat="1" ht="18.75">
      <c r="A33" s="118">
        <v>801</v>
      </c>
      <c r="B33" s="118" t="s">
        <v>157</v>
      </c>
      <c r="C33" s="235" t="s">
        <v>158</v>
      </c>
      <c r="D33" s="231"/>
      <c r="E33" s="231"/>
      <c r="F33" s="69"/>
    </row>
    <row r="34" spans="1:8" s="47" customFormat="1" ht="18.75">
      <c r="A34" s="74" t="s">
        <v>175</v>
      </c>
      <c r="B34" s="231"/>
      <c r="C34" s="232" t="s">
        <v>36</v>
      </c>
      <c r="D34" s="233">
        <f>D27+D6</f>
        <v>4895.7999999999993</v>
      </c>
      <c r="E34" s="233">
        <f>E27+E6</f>
        <v>4895.7999999999993</v>
      </c>
      <c r="F34" s="69">
        <f>F27+F6</f>
        <v>3637</v>
      </c>
    </row>
    <row r="35" spans="1:8" s="46" customFormat="1" ht="32.25" customHeight="1">
      <c r="A35" s="299"/>
      <c r="B35" s="300"/>
      <c r="C35" s="300"/>
      <c r="D35" s="300"/>
      <c r="F35" s="62"/>
      <c r="H35" s="62"/>
    </row>
    <row r="36" spans="1:8" s="40" customFormat="1" ht="66" customHeight="1">
      <c r="A36" s="266"/>
      <c r="B36" s="297"/>
      <c r="C36" s="297"/>
      <c r="D36" s="298"/>
      <c r="E36" s="288"/>
    </row>
    <row r="37" spans="1:8" s="40" customFormat="1" ht="42.75" customHeight="1">
      <c r="A37" s="296"/>
      <c r="B37" s="296"/>
      <c r="C37" s="296"/>
      <c r="D37" s="288"/>
      <c r="E37" s="288"/>
    </row>
    <row r="38" spans="1:8" s="40" customFormat="1" ht="18">
      <c r="A38" s="51"/>
      <c r="B38" s="52"/>
      <c r="C38" s="52"/>
      <c r="D38" s="50"/>
    </row>
    <row r="39" spans="1:8" s="40" customFormat="1" ht="12.75" customHeight="1">
      <c r="A39" s="51"/>
      <c r="B39" s="53"/>
      <c r="C39" s="52"/>
      <c r="D39" s="50"/>
    </row>
    <row r="40" spans="1:8" s="40" customFormat="1" ht="12.75" customHeight="1">
      <c r="A40" s="51"/>
      <c r="B40" s="52"/>
      <c r="C40" s="52"/>
      <c r="D40" s="50"/>
    </row>
    <row r="41" spans="1:8" s="40" customFormat="1" ht="12.75" customHeight="1">
      <c r="A41" s="51"/>
      <c r="B41" s="53"/>
      <c r="C41" s="52"/>
      <c r="D41" s="50"/>
    </row>
    <row r="42" spans="1:8" s="40" customFormat="1" ht="18">
      <c r="A42" s="51"/>
      <c r="B42" s="52"/>
      <c r="C42" s="52"/>
      <c r="D42" s="50"/>
    </row>
    <row r="43" spans="1:8" s="40" customFormat="1" ht="26.25" customHeight="1">
      <c r="A43" s="51"/>
      <c r="B43" s="54"/>
      <c r="C43" s="54"/>
      <c r="D43" s="54"/>
    </row>
    <row r="44" spans="1:8">
      <c r="A44" s="18"/>
    </row>
  </sheetData>
  <mergeCells count="11">
    <mergeCell ref="C1:E1"/>
    <mergeCell ref="A4:A5"/>
    <mergeCell ref="D3:E3"/>
    <mergeCell ref="A37:E37"/>
    <mergeCell ref="A2:D2"/>
    <mergeCell ref="B4:B5"/>
    <mergeCell ref="C4:C5"/>
    <mergeCell ref="A36:E36"/>
    <mergeCell ref="A35:D35"/>
    <mergeCell ref="D4:D5"/>
    <mergeCell ref="E4:E5"/>
  </mergeCells>
  <pageMargins left="0.35433070866141736" right="0.19685039370078741" top="0.19685039370078741" bottom="0.19685039370078741" header="0.15748031496062992" footer="0.15748031496062992"/>
  <pageSetup paperSize="9" scale="6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14"/>
  <sheetViews>
    <sheetView zoomScale="90" zoomScaleNormal="90" zoomScaleSheetLayoutView="100" workbookViewId="0">
      <selection activeCell="C5" sqref="C5"/>
    </sheetView>
  </sheetViews>
  <sheetFormatPr defaultRowHeight="12.75"/>
  <cols>
    <col min="1" max="1" width="89" style="23" customWidth="1"/>
    <col min="2" max="2" width="13.5703125" style="10" customWidth="1"/>
    <col min="3" max="3" width="24.5703125" style="8" customWidth="1"/>
  </cols>
  <sheetData>
    <row r="1" spans="1:5" ht="92.25" customHeight="1">
      <c r="A1" s="274" t="s">
        <v>429</v>
      </c>
      <c r="B1" s="274"/>
      <c r="C1" s="274"/>
    </row>
    <row r="2" spans="1:5" ht="12" customHeight="1">
      <c r="C2" s="26"/>
    </row>
    <row r="3" spans="1:5" ht="64.5" customHeight="1">
      <c r="A3" s="249" t="s">
        <v>390</v>
      </c>
      <c r="B3" s="249"/>
      <c r="C3" s="249"/>
      <c r="D3" s="25"/>
      <c r="E3" s="1"/>
    </row>
    <row r="4" spans="1:5" s="24" customFormat="1" ht="15.75">
      <c r="A4" s="25"/>
      <c r="B4" s="34"/>
      <c r="C4" s="155" t="s">
        <v>152</v>
      </c>
      <c r="D4" s="25"/>
      <c r="E4" s="1"/>
    </row>
    <row r="5" spans="1:5" s="57" customFormat="1" ht="72" customHeight="1">
      <c r="A5" s="65" t="s">
        <v>69</v>
      </c>
      <c r="B5" s="65" t="s">
        <v>169</v>
      </c>
      <c r="C5" s="156" t="s">
        <v>75</v>
      </c>
    </row>
    <row r="6" spans="1:5" s="57" customFormat="1" ht="18">
      <c r="A6" s="65">
        <v>1</v>
      </c>
      <c r="B6" s="157">
        <v>2</v>
      </c>
      <c r="C6" s="65">
        <v>3</v>
      </c>
    </row>
    <row r="7" spans="1:5" s="40" customFormat="1" ht="18">
      <c r="A7" s="158" t="s">
        <v>68</v>
      </c>
      <c r="B7" s="149" t="s">
        <v>76</v>
      </c>
      <c r="C7" s="209">
        <f>'Приложение 8'!J7</f>
        <v>2456.5574799999999</v>
      </c>
    </row>
    <row r="8" spans="1:5" s="40" customFormat="1" ht="25.5">
      <c r="A8" s="158" t="s">
        <v>67</v>
      </c>
      <c r="B8" s="149" t="s">
        <v>140</v>
      </c>
      <c r="C8" s="209">
        <f>'Приложение 8'!J8</f>
        <v>779.37121000000002</v>
      </c>
    </row>
    <row r="9" spans="1:5" s="40" customFormat="1" ht="25.5">
      <c r="A9" s="158" t="s">
        <v>66</v>
      </c>
      <c r="B9" s="149" t="s">
        <v>77</v>
      </c>
      <c r="C9" s="209">
        <f>'Приложение 8'!J14</f>
        <v>470.72221999999999</v>
      </c>
    </row>
    <row r="10" spans="1:5" s="40" customFormat="1" ht="25.5">
      <c r="A10" s="158" t="s">
        <v>65</v>
      </c>
      <c r="B10" s="149" t="s">
        <v>78</v>
      </c>
      <c r="C10" s="209">
        <f>'Приложение 8'!J20</f>
        <v>1196.46405</v>
      </c>
    </row>
    <row r="11" spans="1:5" s="40" customFormat="1" ht="18">
      <c r="A11" s="158" t="s">
        <v>365</v>
      </c>
      <c r="B11" s="149" t="s">
        <v>366</v>
      </c>
      <c r="C11" s="209">
        <f>'Приложение 8'!J32</f>
        <v>10</v>
      </c>
    </row>
    <row r="12" spans="1:5" s="40" customFormat="1" ht="18">
      <c r="A12" s="158" t="s">
        <v>63</v>
      </c>
      <c r="B12" s="149" t="s">
        <v>79</v>
      </c>
      <c r="C12" s="210">
        <f>'Приложение 8'!J35</f>
        <v>89.704527999999996</v>
      </c>
    </row>
    <row r="13" spans="1:5" s="40" customFormat="1" ht="18">
      <c r="A13" s="158" t="s">
        <v>80</v>
      </c>
      <c r="B13" s="149" t="s">
        <v>81</v>
      </c>
      <c r="C13" s="210">
        <f>'Приложение 8'!J36</f>
        <v>89.704527999999996</v>
      </c>
    </row>
    <row r="14" spans="1:5" s="40" customFormat="1" ht="18" hidden="1">
      <c r="A14" s="158" t="s">
        <v>62</v>
      </c>
      <c r="B14" s="149" t="s">
        <v>82</v>
      </c>
      <c r="C14" s="66"/>
    </row>
    <row r="15" spans="1:5" s="40" customFormat="1" ht="18" hidden="1">
      <c r="A15" s="158" t="s">
        <v>61</v>
      </c>
      <c r="B15" s="149" t="s">
        <v>83</v>
      </c>
      <c r="C15" s="66"/>
    </row>
    <row r="16" spans="1:5" s="40" customFormat="1" ht="18" hidden="1">
      <c r="A16" s="158" t="s">
        <v>141</v>
      </c>
      <c r="B16" s="149" t="s">
        <v>142</v>
      </c>
      <c r="C16" s="66"/>
    </row>
    <row r="17" spans="1:3" s="40" customFormat="1" ht="25.5" hidden="1">
      <c r="A17" s="158" t="s">
        <v>143</v>
      </c>
      <c r="B17" s="149" t="s">
        <v>84</v>
      </c>
      <c r="C17" s="66"/>
    </row>
    <row r="18" spans="1:3" s="40" customFormat="1" ht="18" hidden="1">
      <c r="A18" s="158" t="s">
        <v>60</v>
      </c>
      <c r="B18" s="149" t="s">
        <v>85</v>
      </c>
      <c r="C18" s="66"/>
    </row>
    <row r="19" spans="1:3" s="40" customFormat="1" ht="18" hidden="1">
      <c r="A19" s="158" t="s">
        <v>59</v>
      </c>
      <c r="B19" s="149" t="s">
        <v>86</v>
      </c>
      <c r="C19" s="67" t="e">
        <f>C20</f>
        <v>#REF!</v>
      </c>
    </row>
    <row r="20" spans="1:3" s="40" customFormat="1" ht="18" hidden="1">
      <c r="A20" s="158" t="s">
        <v>58</v>
      </c>
      <c r="B20" s="149" t="s">
        <v>87</v>
      </c>
      <c r="C20" s="67" t="e">
        <f>#REF!</f>
        <v>#REF!</v>
      </c>
    </row>
    <row r="21" spans="1:3" s="40" customFormat="1" ht="18" hidden="1">
      <c r="A21" s="158" t="s">
        <v>88</v>
      </c>
      <c r="B21" s="149" t="s">
        <v>89</v>
      </c>
      <c r="C21" s="66"/>
    </row>
    <row r="22" spans="1:3" s="40" customFormat="1" ht="18" hidden="1">
      <c r="A22" s="158" t="s">
        <v>90</v>
      </c>
      <c r="B22" s="149" t="s">
        <v>91</v>
      </c>
      <c r="C22" s="66"/>
    </row>
    <row r="23" spans="1:3" s="40" customFormat="1" ht="18" hidden="1">
      <c r="A23" s="158" t="s">
        <v>92</v>
      </c>
      <c r="B23" s="149" t="s">
        <v>93</v>
      </c>
      <c r="C23" s="66"/>
    </row>
    <row r="24" spans="1:3" s="40" customFormat="1" ht="18" hidden="1">
      <c r="A24" s="158" t="s">
        <v>56</v>
      </c>
      <c r="B24" s="149" t="s">
        <v>94</v>
      </c>
      <c r="C24" s="66"/>
    </row>
    <row r="25" spans="1:3" s="40" customFormat="1" ht="18">
      <c r="A25" s="158" t="s">
        <v>55</v>
      </c>
      <c r="B25" s="149" t="s">
        <v>95</v>
      </c>
      <c r="C25" s="209">
        <f>'Приложение 8'!J41</f>
        <v>0</v>
      </c>
    </row>
    <row r="26" spans="1:3" s="40" customFormat="1" ht="18" hidden="1">
      <c r="A26" s="158" t="s">
        <v>54</v>
      </c>
      <c r="B26" s="149" t="s">
        <v>96</v>
      </c>
      <c r="C26" s="66"/>
    </row>
    <row r="27" spans="1:3" s="40" customFormat="1" ht="18">
      <c r="A27" s="158" t="s">
        <v>53</v>
      </c>
      <c r="B27" s="149" t="s">
        <v>97</v>
      </c>
      <c r="C27" s="67">
        <v>0</v>
      </c>
    </row>
    <row r="28" spans="1:3" s="40" customFormat="1" ht="18">
      <c r="A28" s="158" t="s">
        <v>52</v>
      </c>
      <c r="B28" s="149" t="s">
        <v>98</v>
      </c>
      <c r="C28" s="209">
        <f>'Приложение 8'!J41</f>
        <v>0</v>
      </c>
    </row>
    <row r="29" spans="1:3" s="40" customFormat="1" ht="18" hidden="1">
      <c r="A29" s="158" t="s">
        <v>51</v>
      </c>
      <c r="B29" s="149" t="s">
        <v>99</v>
      </c>
      <c r="C29" s="66"/>
    </row>
    <row r="30" spans="1:3" s="40" customFormat="1" ht="18" hidden="1">
      <c r="A30" s="158" t="s">
        <v>100</v>
      </c>
      <c r="B30" s="149" t="s">
        <v>101</v>
      </c>
      <c r="C30" s="66"/>
    </row>
    <row r="31" spans="1:3" s="40" customFormat="1" ht="18" hidden="1">
      <c r="A31" s="158" t="s">
        <v>102</v>
      </c>
      <c r="B31" s="149" t="s">
        <v>103</v>
      </c>
      <c r="C31" s="66"/>
    </row>
    <row r="32" spans="1:3" s="40" customFormat="1" ht="18">
      <c r="A32" s="158" t="s">
        <v>50</v>
      </c>
      <c r="B32" s="149" t="s">
        <v>104</v>
      </c>
      <c r="C32" s="210">
        <f>'Приложение 8'!J45</f>
        <v>291.96102000000002</v>
      </c>
    </row>
    <row r="33" spans="1:3" s="40" customFormat="1" ht="18" hidden="1">
      <c r="A33" s="158" t="s">
        <v>49</v>
      </c>
      <c r="B33" s="149" t="s">
        <v>105</v>
      </c>
      <c r="C33" s="66"/>
    </row>
    <row r="34" spans="1:3" s="40" customFormat="1" ht="18" hidden="1">
      <c r="A34" s="158" t="s">
        <v>48</v>
      </c>
      <c r="B34" s="149" t="s">
        <v>106</v>
      </c>
      <c r="C34" s="66"/>
    </row>
    <row r="35" spans="1:3" s="40" customFormat="1" ht="18" hidden="1">
      <c r="A35" s="158" t="s">
        <v>47</v>
      </c>
      <c r="B35" s="149" t="s">
        <v>107</v>
      </c>
      <c r="C35" s="66"/>
    </row>
    <row r="36" spans="1:3" s="40" customFormat="1" ht="18">
      <c r="A36" s="158" t="s">
        <v>46</v>
      </c>
      <c r="B36" s="149" t="s">
        <v>108</v>
      </c>
      <c r="C36" s="210">
        <f>'Приложение 8'!J47</f>
        <v>291.96102000000002</v>
      </c>
    </row>
    <row r="37" spans="1:3" s="40" customFormat="1" ht="18" hidden="1">
      <c r="A37" s="158" t="s">
        <v>45</v>
      </c>
      <c r="B37" s="149" t="s">
        <v>109</v>
      </c>
      <c r="C37" s="66"/>
    </row>
    <row r="38" spans="1:3" s="40" customFormat="1" ht="18">
      <c r="A38" s="158" t="s">
        <v>144</v>
      </c>
      <c r="B38" s="149" t="s">
        <v>110</v>
      </c>
      <c r="C38" s="210">
        <f>'Приложение 8'!J60</f>
        <v>803.37194</v>
      </c>
    </row>
    <row r="39" spans="1:3" s="40" customFormat="1" ht="18">
      <c r="A39" s="158" t="s">
        <v>44</v>
      </c>
      <c r="B39" s="149" t="s">
        <v>111</v>
      </c>
      <c r="C39" s="210">
        <f>'Приложение 8'!J62</f>
        <v>803.37194</v>
      </c>
    </row>
    <row r="40" spans="1:3" s="40" customFormat="1" ht="18" hidden="1">
      <c r="A40" s="158" t="s">
        <v>145</v>
      </c>
      <c r="B40" s="149" t="s">
        <v>112</v>
      </c>
      <c r="C40" s="66"/>
    </row>
    <row r="41" spans="1:3" s="40" customFormat="1" ht="18" hidden="1">
      <c r="A41" s="158" t="s">
        <v>42</v>
      </c>
      <c r="B41" s="149" t="s">
        <v>113</v>
      </c>
      <c r="C41" s="66"/>
    </row>
    <row r="42" spans="1:3" s="40" customFormat="1" ht="18" hidden="1">
      <c r="A42" s="158" t="s">
        <v>146</v>
      </c>
      <c r="B42" s="149" t="s">
        <v>114</v>
      </c>
      <c r="C42" s="66"/>
    </row>
    <row r="43" spans="1:3" s="40" customFormat="1" ht="18" hidden="1">
      <c r="A43" s="158" t="s">
        <v>41</v>
      </c>
      <c r="B43" s="149" t="s">
        <v>115</v>
      </c>
      <c r="C43" s="66"/>
    </row>
    <row r="44" spans="1:3" s="40" customFormat="1" ht="18" hidden="1">
      <c r="A44" s="158" t="s">
        <v>40</v>
      </c>
      <c r="B44" s="149" t="s">
        <v>116</v>
      </c>
      <c r="C44" s="66"/>
    </row>
    <row r="45" spans="1:3" s="40" customFormat="1" ht="18" hidden="1">
      <c r="A45" s="158" t="s">
        <v>39</v>
      </c>
      <c r="B45" s="149" t="s">
        <v>117</v>
      </c>
      <c r="C45" s="66"/>
    </row>
    <row r="46" spans="1:3" s="40" customFormat="1" ht="18" hidden="1">
      <c r="A46" s="158" t="s">
        <v>38</v>
      </c>
      <c r="B46" s="149" t="s">
        <v>118</v>
      </c>
      <c r="C46" s="66"/>
    </row>
    <row r="47" spans="1:3" s="40" customFormat="1" ht="18">
      <c r="A47" s="158" t="s">
        <v>119</v>
      </c>
      <c r="B47" s="149" t="s">
        <v>120</v>
      </c>
      <c r="C47" s="210">
        <f>'Приложение 8'!J70</f>
        <v>1354.203</v>
      </c>
    </row>
    <row r="48" spans="1:3" s="40" customFormat="1" ht="18">
      <c r="A48" s="158" t="s">
        <v>121</v>
      </c>
      <c r="B48" s="149" t="s">
        <v>123</v>
      </c>
      <c r="C48" s="209">
        <f>'Приложение 8'!J71</f>
        <v>0</v>
      </c>
    </row>
    <row r="49" spans="1:3" s="40" customFormat="1" ht="18" hidden="1">
      <c r="A49" s="158" t="s">
        <v>122</v>
      </c>
      <c r="B49" s="149" t="s">
        <v>123</v>
      </c>
      <c r="C49" s="66"/>
    </row>
    <row r="50" spans="1:3" s="40" customFormat="1" ht="18" hidden="1">
      <c r="A50" s="158" t="s">
        <v>124</v>
      </c>
      <c r="B50" s="149" t="s">
        <v>125</v>
      </c>
      <c r="C50" s="66"/>
    </row>
    <row r="51" spans="1:3" s="40" customFormat="1" ht="18">
      <c r="A51" s="158" t="s">
        <v>126</v>
      </c>
      <c r="B51" s="149" t="s">
        <v>127</v>
      </c>
      <c r="C51" s="210">
        <f>'Приложение 8'!J74</f>
        <v>1354.203</v>
      </c>
    </row>
    <row r="52" spans="1:3" s="40" customFormat="1" ht="18">
      <c r="A52" s="91" t="s">
        <v>202</v>
      </c>
      <c r="B52" s="89" t="s">
        <v>219</v>
      </c>
      <c r="C52" s="159">
        <f>'Приложение 8'!J81</f>
        <v>0</v>
      </c>
    </row>
    <row r="53" spans="1:3" s="40" customFormat="1" ht="18" hidden="1">
      <c r="A53" s="158" t="s">
        <v>128</v>
      </c>
      <c r="B53" s="149" t="s">
        <v>129</v>
      </c>
      <c r="C53" s="66"/>
    </row>
    <row r="54" spans="1:3" s="40" customFormat="1" ht="18" hidden="1">
      <c r="A54" s="158" t="s">
        <v>147</v>
      </c>
      <c r="B54" s="149" t="s">
        <v>148</v>
      </c>
      <c r="C54" s="66"/>
    </row>
    <row r="55" spans="1:3" s="40" customFormat="1" ht="18" hidden="1">
      <c r="A55" s="158" t="s">
        <v>43</v>
      </c>
      <c r="B55" s="149" t="s">
        <v>130</v>
      </c>
      <c r="C55" s="66"/>
    </row>
    <row r="56" spans="1:3" s="40" customFormat="1" ht="18" hidden="1">
      <c r="A56" s="158" t="s">
        <v>131</v>
      </c>
      <c r="B56" s="149" t="s">
        <v>132</v>
      </c>
      <c r="C56" s="66"/>
    </row>
    <row r="57" spans="1:3" s="40" customFormat="1" ht="18" hidden="1">
      <c r="A57" s="158" t="s">
        <v>149</v>
      </c>
      <c r="B57" s="149" t="s">
        <v>133</v>
      </c>
      <c r="C57" s="66"/>
    </row>
    <row r="58" spans="1:3" s="40" customFormat="1" ht="25.5" hidden="1">
      <c r="A58" s="158" t="s">
        <v>150</v>
      </c>
      <c r="B58" s="149" t="s">
        <v>134</v>
      </c>
      <c r="C58" s="66"/>
    </row>
    <row r="59" spans="1:3" s="40" customFormat="1" ht="25.5" hidden="1">
      <c r="A59" s="158" t="s">
        <v>135</v>
      </c>
      <c r="B59" s="149" t="s">
        <v>136</v>
      </c>
      <c r="C59" s="66"/>
    </row>
    <row r="60" spans="1:3" s="40" customFormat="1" ht="18" hidden="1">
      <c r="A60" s="158" t="s">
        <v>137</v>
      </c>
      <c r="B60" s="149" t="s">
        <v>138</v>
      </c>
      <c r="C60" s="66"/>
    </row>
    <row r="61" spans="1:3" s="40" customFormat="1" ht="18" hidden="1">
      <c r="A61" s="158" t="s">
        <v>151</v>
      </c>
      <c r="B61" s="149" t="s">
        <v>139</v>
      </c>
      <c r="C61" s="66"/>
    </row>
    <row r="62" spans="1:3" s="40" customFormat="1" ht="18">
      <c r="A62" s="160" t="s">
        <v>37</v>
      </c>
      <c r="B62" s="161"/>
      <c r="C62" s="230">
        <f>C7+C12+C25+C32+C38+C47</f>
        <v>4995.7979680000008</v>
      </c>
    </row>
    <row r="63" spans="1:3" s="40" customFormat="1" ht="18.75">
      <c r="A63" s="55"/>
      <c r="B63" s="56"/>
      <c r="C63" s="46"/>
    </row>
    <row r="64" spans="1:3" s="40" customFormat="1" ht="18.75">
      <c r="A64" s="55"/>
      <c r="B64" s="56"/>
      <c r="C64" s="46"/>
    </row>
    <row r="65" spans="1:3" s="40" customFormat="1" ht="18.75">
      <c r="A65" s="55"/>
      <c r="B65" s="56"/>
      <c r="C65" s="46"/>
    </row>
    <row r="66" spans="1:3" s="40" customFormat="1" ht="18.75">
      <c r="A66" s="55"/>
      <c r="B66" s="56"/>
      <c r="C66" s="46"/>
    </row>
    <row r="67" spans="1:3" s="40" customFormat="1" ht="18.75">
      <c r="A67" s="55"/>
      <c r="B67" s="56"/>
      <c r="C67" s="46"/>
    </row>
    <row r="68" spans="1:3" s="40" customFormat="1" ht="18.75">
      <c r="A68" s="55"/>
      <c r="B68" s="56"/>
      <c r="C68" s="46"/>
    </row>
    <row r="69" spans="1:3" s="40" customFormat="1" ht="18.75">
      <c r="A69" s="55"/>
      <c r="B69" s="56"/>
      <c r="C69" s="46"/>
    </row>
    <row r="70" spans="1:3" s="40" customFormat="1" ht="18.75">
      <c r="A70" s="55"/>
      <c r="B70" s="56"/>
      <c r="C70" s="46"/>
    </row>
    <row r="71" spans="1:3" s="40" customFormat="1" ht="18.75">
      <c r="A71" s="55"/>
      <c r="B71" s="56"/>
      <c r="C71" s="46"/>
    </row>
    <row r="72" spans="1:3" s="40" customFormat="1" ht="18.75">
      <c r="A72" s="55"/>
      <c r="B72" s="56"/>
      <c r="C72" s="46"/>
    </row>
    <row r="73" spans="1:3" s="40" customFormat="1" ht="18.75">
      <c r="A73" s="55"/>
      <c r="B73" s="56"/>
      <c r="C73" s="46"/>
    </row>
    <row r="74" spans="1:3" s="40" customFormat="1" ht="18.75">
      <c r="A74" s="55"/>
      <c r="B74" s="56"/>
      <c r="C74" s="46"/>
    </row>
    <row r="75" spans="1:3" s="40" customFormat="1" ht="18.75">
      <c r="A75" s="55"/>
      <c r="B75" s="56"/>
      <c r="C75" s="46"/>
    </row>
    <row r="76" spans="1:3" s="40" customFormat="1" ht="18.75">
      <c r="A76" s="55"/>
      <c r="B76" s="56"/>
      <c r="C76" s="46"/>
    </row>
    <row r="77" spans="1:3" s="40" customFormat="1" ht="18.75">
      <c r="A77" s="55"/>
      <c r="B77" s="56"/>
      <c r="C77" s="46"/>
    </row>
    <row r="78" spans="1:3" s="40" customFormat="1" ht="18.75">
      <c r="A78" s="55"/>
      <c r="B78" s="56"/>
      <c r="C78" s="46"/>
    </row>
    <row r="79" spans="1:3" s="40" customFormat="1" ht="18.75">
      <c r="A79" s="55"/>
      <c r="B79" s="56"/>
      <c r="C79" s="46"/>
    </row>
    <row r="80" spans="1:3" s="40" customFormat="1" ht="18.75">
      <c r="A80" s="55"/>
      <c r="B80" s="56"/>
      <c r="C80" s="46"/>
    </row>
    <row r="81" spans="1:3" s="40" customFormat="1" ht="18.75">
      <c r="A81" s="55"/>
      <c r="B81" s="56"/>
      <c r="C81" s="46"/>
    </row>
    <row r="82" spans="1:3" s="40" customFormat="1" ht="18.75">
      <c r="A82" s="55"/>
      <c r="B82" s="56"/>
      <c r="C82" s="46"/>
    </row>
    <row r="83" spans="1:3" s="40" customFormat="1" ht="18.75">
      <c r="A83" s="55"/>
      <c r="B83" s="56"/>
      <c r="C83" s="46"/>
    </row>
    <row r="84" spans="1:3" s="40" customFormat="1" ht="18.75">
      <c r="A84" s="55"/>
      <c r="B84" s="56"/>
      <c r="C84" s="46"/>
    </row>
    <row r="85" spans="1:3" s="40" customFormat="1" ht="18.75">
      <c r="A85" s="55"/>
      <c r="B85" s="56"/>
      <c r="C85" s="46"/>
    </row>
    <row r="86" spans="1:3" s="40" customFormat="1" ht="18.75">
      <c r="A86" s="55"/>
      <c r="B86" s="56"/>
      <c r="C86" s="46"/>
    </row>
    <row r="87" spans="1:3" s="40" customFormat="1" ht="18.75">
      <c r="A87" s="55"/>
      <c r="B87" s="56"/>
      <c r="C87" s="46"/>
    </row>
    <row r="88" spans="1:3" s="40" customFormat="1" ht="18.75">
      <c r="A88" s="55"/>
      <c r="B88" s="56"/>
      <c r="C88" s="46"/>
    </row>
    <row r="89" spans="1:3" s="40" customFormat="1" ht="18.75">
      <c r="A89" s="55"/>
      <c r="B89" s="56"/>
      <c r="C89" s="46"/>
    </row>
    <row r="90" spans="1:3" s="40" customFormat="1" ht="18.75">
      <c r="A90" s="55"/>
      <c r="B90" s="56"/>
      <c r="C90" s="46"/>
    </row>
    <row r="91" spans="1:3" s="40" customFormat="1" ht="18.75">
      <c r="A91" s="55"/>
      <c r="B91" s="56"/>
      <c r="C91" s="46"/>
    </row>
    <row r="92" spans="1:3">
      <c r="B92" s="35"/>
    </row>
    <row r="93" spans="1:3">
      <c r="B93" s="35"/>
    </row>
    <row r="94" spans="1:3">
      <c r="B94" s="35"/>
    </row>
    <row r="95" spans="1:3">
      <c r="B95" s="35"/>
    </row>
    <row r="96" spans="1:3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</sheetData>
  <mergeCells count="2">
    <mergeCell ref="A3:C3"/>
    <mergeCell ref="A1:C1"/>
  </mergeCells>
  <pageMargins left="0.74803149606299213" right="0.39370078740157483" top="0.27559055118110237" bottom="0.19685039370078741" header="0.27559055118110237" footer="0.27559055118110237"/>
  <pageSetup paperSize="9" scale="72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19"/>
  <sheetViews>
    <sheetView workbookViewId="0">
      <selection activeCell="C4" sqref="C4:D4"/>
    </sheetView>
  </sheetViews>
  <sheetFormatPr defaultRowHeight="12.75"/>
  <cols>
    <col min="1" max="1" width="84.5703125" style="23" customWidth="1"/>
    <col min="2" max="2" width="14" style="10" customWidth="1"/>
    <col min="3" max="3" width="17.28515625" style="8" customWidth="1"/>
    <col min="4" max="4" width="13" style="8" customWidth="1"/>
    <col min="5" max="16384" width="9.140625" style="8"/>
  </cols>
  <sheetData>
    <row r="1" spans="1:5" ht="143.25" customHeight="1">
      <c r="B1" s="303" t="s">
        <v>430</v>
      </c>
      <c r="C1" s="303"/>
      <c r="D1" s="303"/>
    </row>
    <row r="2" spans="1:5" ht="24" customHeight="1">
      <c r="C2" s="26"/>
    </row>
    <row r="3" spans="1:5" ht="64.5" customHeight="1">
      <c r="A3" s="249" t="s">
        <v>391</v>
      </c>
      <c r="B3" s="249"/>
      <c r="C3" s="249"/>
      <c r="D3" s="36"/>
      <c r="E3" s="37"/>
    </row>
    <row r="4" spans="1:5" s="38" customFormat="1" ht="15.75">
      <c r="A4" s="36"/>
      <c r="B4" s="34"/>
      <c r="C4" s="302" t="s">
        <v>152</v>
      </c>
      <c r="D4" s="302"/>
      <c r="E4" s="37"/>
    </row>
    <row r="5" spans="1:5" s="39" customFormat="1" ht="81" customHeight="1">
      <c r="A5" s="65" t="s">
        <v>69</v>
      </c>
      <c r="B5" s="65" t="s">
        <v>169</v>
      </c>
      <c r="C5" s="65" t="s">
        <v>300</v>
      </c>
      <c r="D5" s="65" t="s">
        <v>301</v>
      </c>
    </row>
    <row r="6" spans="1:5" s="38" customFormat="1" ht="15.75">
      <c r="A6" s="65">
        <v>1</v>
      </c>
      <c r="B6" s="157">
        <v>2</v>
      </c>
      <c r="C6" s="65">
        <v>3</v>
      </c>
      <c r="D6" s="65">
        <v>4</v>
      </c>
    </row>
    <row r="7" spans="1:5" s="46" customFormat="1" ht="18.75">
      <c r="A7" s="158" t="s">
        <v>68</v>
      </c>
      <c r="B7" s="149" t="s">
        <v>76</v>
      </c>
      <c r="C7" s="210">
        <f>'Приложение 9'!J7</f>
        <v>2456.5600000000004</v>
      </c>
      <c r="D7" s="210">
        <f>'Приложение 9'!K7</f>
        <v>2456.5600000000004</v>
      </c>
    </row>
    <row r="8" spans="1:5" s="46" customFormat="1" ht="25.5">
      <c r="A8" s="158" t="s">
        <v>67</v>
      </c>
      <c r="B8" s="149" t="s">
        <v>140</v>
      </c>
      <c r="C8" s="210">
        <f>'Приложение 9'!J8</f>
        <v>779.38</v>
      </c>
      <c r="D8" s="210">
        <f>'Приложение 9'!K8</f>
        <v>779.38</v>
      </c>
    </row>
    <row r="9" spans="1:5" s="46" customFormat="1" ht="25.5">
      <c r="A9" s="158" t="s">
        <v>66</v>
      </c>
      <c r="B9" s="149" t="s">
        <v>77</v>
      </c>
      <c r="C9" s="209">
        <f>'Приложение 9'!J14</f>
        <v>470.72</v>
      </c>
      <c r="D9" s="209">
        <f>'Приложение 9'!K14</f>
        <v>470.72</v>
      </c>
    </row>
    <row r="10" spans="1:5" s="46" customFormat="1" ht="25.5">
      <c r="A10" s="158" t="s">
        <v>65</v>
      </c>
      <c r="B10" s="149" t="s">
        <v>78</v>
      </c>
      <c r="C10" s="210">
        <f>'Приложение 9'!J20</f>
        <v>1196.46</v>
      </c>
      <c r="D10" s="210">
        <f>'Приложение 9'!K20</f>
        <v>1196.46</v>
      </c>
    </row>
    <row r="11" spans="1:5" s="46" customFormat="1" ht="18.75">
      <c r="A11" s="158" t="s">
        <v>365</v>
      </c>
      <c r="B11" s="149" t="s">
        <v>366</v>
      </c>
      <c r="C11" s="210">
        <f>'Приложение 9'!J32</f>
        <v>10</v>
      </c>
      <c r="D11" s="210">
        <f>'Приложение 9'!K32</f>
        <v>10</v>
      </c>
    </row>
    <row r="12" spans="1:5" s="46" customFormat="1" ht="18.75">
      <c r="A12" s="158" t="s">
        <v>63</v>
      </c>
      <c r="B12" s="149" t="s">
        <v>79</v>
      </c>
      <c r="C12" s="210">
        <f>'Приложение 9'!J36</f>
        <v>89.699999999999989</v>
      </c>
      <c r="D12" s="210">
        <f>'Приложение 9'!K36</f>
        <v>89.699999999999989</v>
      </c>
    </row>
    <row r="13" spans="1:5" s="46" customFormat="1" ht="18.75">
      <c r="A13" s="158" t="s">
        <v>80</v>
      </c>
      <c r="B13" s="149" t="s">
        <v>81</v>
      </c>
      <c r="C13" s="210">
        <f>'Приложение 9'!J36</f>
        <v>89.699999999999989</v>
      </c>
      <c r="D13" s="210">
        <f>'Приложение 9'!K36</f>
        <v>89.699999999999989</v>
      </c>
    </row>
    <row r="14" spans="1:5" s="46" customFormat="1" ht="18.75" hidden="1">
      <c r="A14" s="158" t="s">
        <v>62</v>
      </c>
      <c r="B14" s="149" t="s">
        <v>82</v>
      </c>
      <c r="C14" s="66"/>
      <c r="D14" s="66"/>
    </row>
    <row r="15" spans="1:5" s="46" customFormat="1" ht="25.5" hidden="1">
      <c r="A15" s="158" t="s">
        <v>143</v>
      </c>
      <c r="B15" s="149" t="s">
        <v>84</v>
      </c>
      <c r="C15" s="66"/>
      <c r="D15" s="66"/>
    </row>
    <row r="16" spans="1:5" s="46" customFormat="1" ht="18.75" hidden="1">
      <c r="A16" s="158" t="s">
        <v>60</v>
      </c>
      <c r="B16" s="149" t="s">
        <v>85</v>
      </c>
      <c r="C16" s="66"/>
      <c r="D16" s="66"/>
    </row>
    <row r="17" spans="1:4" s="46" customFormat="1" ht="18.75" hidden="1">
      <c r="A17" s="158" t="s">
        <v>59</v>
      </c>
      <c r="B17" s="149" t="s">
        <v>86</v>
      </c>
      <c r="C17" s="67" t="e">
        <f t="shared" ref="C17" si="0">C18+C19</f>
        <v>#REF!</v>
      </c>
      <c r="D17" s="67" t="e">
        <f t="shared" ref="D17" si="1">D18+D19</f>
        <v>#REF!</v>
      </c>
    </row>
    <row r="18" spans="1:4" s="46" customFormat="1" ht="18.75" hidden="1">
      <c r="A18" s="158" t="s">
        <v>58</v>
      </c>
      <c r="B18" s="149" t="s">
        <v>87</v>
      </c>
      <c r="C18" s="67" t="e">
        <f>#REF!</f>
        <v>#REF!</v>
      </c>
      <c r="D18" s="67" t="e">
        <f>#REF!</f>
        <v>#REF!</v>
      </c>
    </row>
    <row r="19" spans="1:4" s="46" customFormat="1" ht="18.75" hidden="1">
      <c r="A19" s="158" t="s">
        <v>57</v>
      </c>
      <c r="B19" s="149" t="s">
        <v>294</v>
      </c>
      <c r="C19" s="67" t="e">
        <f>#REF!</f>
        <v>#REF!</v>
      </c>
      <c r="D19" s="67" t="e">
        <f>#REF!</f>
        <v>#REF!</v>
      </c>
    </row>
    <row r="20" spans="1:4" s="46" customFormat="1" ht="18.75" hidden="1">
      <c r="A20" s="158" t="s">
        <v>90</v>
      </c>
      <c r="B20" s="149" t="s">
        <v>91</v>
      </c>
      <c r="C20" s="66"/>
      <c r="D20" s="66"/>
    </row>
    <row r="21" spans="1:4" s="46" customFormat="1" ht="18.75" hidden="1">
      <c r="A21" s="158" t="s">
        <v>92</v>
      </c>
      <c r="B21" s="149" t="s">
        <v>93</v>
      </c>
      <c r="C21" s="66"/>
      <c r="D21" s="66"/>
    </row>
    <row r="22" spans="1:4" s="46" customFormat="1" ht="18.75" hidden="1">
      <c r="A22" s="158" t="s">
        <v>56</v>
      </c>
      <c r="B22" s="149" t="s">
        <v>94</v>
      </c>
      <c r="C22" s="66"/>
      <c r="D22" s="66"/>
    </row>
    <row r="23" spans="1:4" s="46" customFormat="1" ht="18.75">
      <c r="A23" s="158" t="s">
        <v>55</v>
      </c>
      <c r="B23" s="149" t="s">
        <v>95</v>
      </c>
      <c r="C23" s="210">
        <f>'Приложение 9'!J41</f>
        <v>0</v>
      </c>
      <c r="D23" s="210">
        <f>'Приложение 9'!K41</f>
        <v>0</v>
      </c>
    </row>
    <row r="24" spans="1:4" s="46" customFormat="1" ht="18.75" hidden="1">
      <c r="A24" s="158" t="s">
        <v>54</v>
      </c>
      <c r="B24" s="149" t="s">
        <v>96</v>
      </c>
      <c r="C24" s="66"/>
      <c r="D24" s="66"/>
    </row>
    <row r="25" spans="1:4" s="46" customFormat="1" ht="18.75" hidden="1">
      <c r="A25" s="158" t="s">
        <v>53</v>
      </c>
      <c r="B25" s="149" t="s">
        <v>97</v>
      </c>
      <c r="C25" s="67"/>
      <c r="D25" s="67"/>
    </row>
    <row r="26" spans="1:4" s="46" customFormat="1" ht="18.75">
      <c r="A26" s="158" t="s">
        <v>52</v>
      </c>
      <c r="B26" s="149" t="s">
        <v>98</v>
      </c>
      <c r="C26" s="209">
        <f>'Приложение 9'!J42</f>
        <v>0</v>
      </c>
      <c r="D26" s="209">
        <f>'Приложение 9'!K42</f>
        <v>0</v>
      </c>
    </row>
    <row r="27" spans="1:4" s="46" customFormat="1" ht="18.75" hidden="1">
      <c r="A27" s="158" t="s">
        <v>51</v>
      </c>
      <c r="B27" s="149" t="s">
        <v>99</v>
      </c>
      <c r="C27" s="66"/>
      <c r="D27" s="66"/>
    </row>
    <row r="28" spans="1:4" s="46" customFormat="1" ht="18.75" hidden="1">
      <c r="A28" s="158" t="s">
        <v>100</v>
      </c>
      <c r="B28" s="149" t="s">
        <v>101</v>
      </c>
      <c r="C28" s="66"/>
      <c r="D28" s="66"/>
    </row>
    <row r="29" spans="1:4" s="46" customFormat="1" ht="18.75" hidden="1">
      <c r="A29" s="158" t="s">
        <v>102</v>
      </c>
      <c r="B29" s="149" t="s">
        <v>103</v>
      </c>
      <c r="C29" s="66"/>
      <c r="D29" s="66"/>
    </row>
    <row r="30" spans="1:4" s="46" customFormat="1" ht="18.75">
      <c r="A30" s="158" t="s">
        <v>50</v>
      </c>
      <c r="B30" s="149" t="s">
        <v>104</v>
      </c>
      <c r="C30" s="210">
        <f>'Приложение 9'!J45</f>
        <v>291.96000000000004</v>
      </c>
      <c r="D30" s="210">
        <f>'Приложение 9'!K45</f>
        <v>291.96000000000004</v>
      </c>
    </row>
    <row r="31" spans="1:4" s="46" customFormat="1" ht="18.75" hidden="1">
      <c r="A31" s="158" t="s">
        <v>49</v>
      </c>
      <c r="B31" s="149" t="s">
        <v>105</v>
      </c>
      <c r="C31" s="66"/>
      <c r="D31" s="66"/>
    </row>
    <row r="32" spans="1:4" s="46" customFormat="1" ht="18.75" hidden="1">
      <c r="A32" s="158" t="s">
        <v>48</v>
      </c>
      <c r="B32" s="149" t="s">
        <v>106</v>
      </c>
      <c r="C32" s="66"/>
      <c r="D32" s="66"/>
    </row>
    <row r="33" spans="1:4" s="46" customFormat="1" ht="18.75" hidden="1">
      <c r="A33" s="158" t="s">
        <v>47</v>
      </c>
      <c r="B33" s="149" t="s">
        <v>107</v>
      </c>
      <c r="C33" s="66"/>
      <c r="D33" s="66"/>
    </row>
    <row r="34" spans="1:4" s="46" customFormat="1" ht="18.75">
      <c r="A34" s="158" t="s">
        <v>46</v>
      </c>
      <c r="B34" s="149" t="s">
        <v>108</v>
      </c>
      <c r="C34" s="210">
        <f>'Приложение 9'!J46</f>
        <v>291.96000000000004</v>
      </c>
      <c r="D34" s="210">
        <f>'Приложение 9'!K46</f>
        <v>291.96000000000004</v>
      </c>
    </row>
    <row r="35" spans="1:4" s="46" customFormat="1" ht="18.75" hidden="1">
      <c r="A35" s="158" t="s">
        <v>45</v>
      </c>
      <c r="B35" s="149" t="s">
        <v>109</v>
      </c>
      <c r="C35" s="66"/>
      <c r="D35" s="66"/>
    </row>
    <row r="36" spans="1:4" s="46" customFormat="1" ht="18.75">
      <c r="A36" s="158" t="s">
        <v>144</v>
      </c>
      <c r="B36" s="149" t="s">
        <v>110</v>
      </c>
      <c r="C36" s="210">
        <f>'Приложение 9'!J54</f>
        <v>683.22</v>
      </c>
      <c r="D36" s="210">
        <f>'Приложение 9'!K54</f>
        <v>563.06999999999994</v>
      </c>
    </row>
    <row r="37" spans="1:4" s="46" customFormat="1" ht="18.75">
      <c r="A37" s="158" t="s">
        <v>44</v>
      </c>
      <c r="B37" s="149" t="s">
        <v>111</v>
      </c>
      <c r="C37" s="210">
        <f>'Приложение 9'!J55</f>
        <v>683.22</v>
      </c>
      <c r="D37" s="210">
        <f>'Приложение 9'!K55</f>
        <v>563.06999999999994</v>
      </c>
    </row>
    <row r="38" spans="1:4" s="46" customFormat="1" ht="18.75" hidden="1">
      <c r="A38" s="158" t="s">
        <v>145</v>
      </c>
      <c r="B38" s="149" t="s">
        <v>112</v>
      </c>
      <c r="C38" s="66"/>
      <c r="D38" s="66"/>
    </row>
    <row r="39" spans="1:4" s="46" customFormat="1" ht="18.75" hidden="1">
      <c r="A39" s="158" t="s">
        <v>42</v>
      </c>
      <c r="B39" s="149" t="s">
        <v>113</v>
      </c>
      <c r="C39" s="66"/>
      <c r="D39" s="66"/>
    </row>
    <row r="40" spans="1:4" s="46" customFormat="1" ht="18.75" hidden="1">
      <c r="A40" s="158" t="s">
        <v>146</v>
      </c>
      <c r="B40" s="149" t="s">
        <v>114</v>
      </c>
      <c r="C40" s="66"/>
      <c r="D40" s="66"/>
    </row>
    <row r="41" spans="1:4" s="46" customFormat="1" ht="18.75" hidden="1">
      <c r="A41" s="158" t="s">
        <v>41</v>
      </c>
      <c r="B41" s="149" t="s">
        <v>115</v>
      </c>
      <c r="C41" s="66"/>
      <c r="D41" s="66"/>
    </row>
    <row r="42" spans="1:4" s="46" customFormat="1" ht="18.75" hidden="1">
      <c r="A42" s="158" t="s">
        <v>40</v>
      </c>
      <c r="B42" s="149" t="s">
        <v>116</v>
      </c>
      <c r="C42" s="66"/>
      <c r="D42" s="66"/>
    </row>
    <row r="43" spans="1:4" s="46" customFormat="1" ht="18.75" hidden="1">
      <c r="A43" s="158" t="s">
        <v>39</v>
      </c>
      <c r="B43" s="149" t="s">
        <v>117</v>
      </c>
      <c r="C43" s="66"/>
      <c r="D43" s="66"/>
    </row>
    <row r="44" spans="1:4" s="46" customFormat="1" ht="18.75" hidden="1">
      <c r="A44" s="158" t="s">
        <v>38</v>
      </c>
      <c r="B44" s="149" t="s">
        <v>118</v>
      </c>
      <c r="C44" s="66"/>
      <c r="D44" s="66"/>
    </row>
    <row r="45" spans="1:4" s="46" customFormat="1" ht="18.75">
      <c r="A45" s="158" t="s">
        <v>119</v>
      </c>
      <c r="B45" s="149" t="s">
        <v>120</v>
      </c>
      <c r="C45" s="210">
        <f>C46</f>
        <v>1254.2099999999998</v>
      </c>
      <c r="D45" s="210">
        <f>D46</f>
        <v>1254.2099999999998</v>
      </c>
    </row>
    <row r="46" spans="1:4" s="46" customFormat="1" ht="18.75">
      <c r="A46" s="158" t="s">
        <v>121</v>
      </c>
      <c r="B46" s="149" t="s">
        <v>123</v>
      </c>
      <c r="C46" s="209">
        <f>'Приложение 9'!J70</f>
        <v>1254.2099999999998</v>
      </c>
      <c r="D46" s="209">
        <f>'Приложение 9'!K70</f>
        <v>1254.2099999999998</v>
      </c>
    </row>
    <row r="47" spans="1:4" s="46" customFormat="1" ht="18.75" hidden="1">
      <c r="A47" s="158" t="s">
        <v>122</v>
      </c>
      <c r="B47" s="149" t="s">
        <v>123</v>
      </c>
      <c r="C47" s="66"/>
      <c r="D47" s="66"/>
    </row>
    <row r="48" spans="1:4" s="46" customFormat="1" ht="18.75" hidden="1">
      <c r="A48" s="158" t="s">
        <v>124</v>
      </c>
      <c r="B48" s="149" t="s">
        <v>125</v>
      </c>
      <c r="C48" s="66"/>
      <c r="D48" s="66"/>
    </row>
    <row r="49" spans="1:4" s="46" customFormat="1" ht="18.75">
      <c r="A49" s="158" t="s">
        <v>126</v>
      </c>
      <c r="B49" s="149" t="s">
        <v>127</v>
      </c>
      <c r="C49" s="210">
        <f>'Приложение 9'!J73</f>
        <v>1254.2099999999998</v>
      </c>
      <c r="D49" s="210">
        <f>'Приложение 9'!K73</f>
        <v>1254.2099999999998</v>
      </c>
    </row>
    <row r="50" spans="1:4" s="46" customFormat="1" ht="18.75">
      <c r="A50" s="91" t="s">
        <v>202</v>
      </c>
      <c r="B50" s="89" t="s">
        <v>219</v>
      </c>
      <c r="C50" s="210">
        <f>'Приложение 9'!J80</f>
        <v>120.15</v>
      </c>
      <c r="D50" s="210">
        <f>'Приложение 9'!K80</f>
        <v>240.3</v>
      </c>
    </row>
    <row r="51" spans="1:4" s="46" customFormat="1" ht="18.75" hidden="1">
      <c r="A51" s="158" t="s">
        <v>128</v>
      </c>
      <c r="B51" s="149" t="s">
        <v>129</v>
      </c>
      <c r="C51" s="66"/>
      <c r="D51" s="66"/>
    </row>
    <row r="52" spans="1:4" s="46" customFormat="1" ht="18.75" hidden="1">
      <c r="A52" s="158" t="s">
        <v>147</v>
      </c>
      <c r="B52" s="149" t="s">
        <v>148</v>
      </c>
      <c r="C52" s="66"/>
      <c r="D52" s="66"/>
    </row>
    <row r="53" spans="1:4" s="46" customFormat="1" ht="18.75" hidden="1">
      <c r="A53" s="158" t="s">
        <v>43</v>
      </c>
      <c r="B53" s="149" t="s">
        <v>130</v>
      </c>
      <c r="C53" s="66"/>
      <c r="D53" s="66"/>
    </row>
    <row r="54" spans="1:4" s="46" customFormat="1" ht="18.75" hidden="1">
      <c r="A54" s="158" t="s">
        <v>131</v>
      </c>
      <c r="B54" s="149" t="s">
        <v>132</v>
      </c>
      <c r="C54" s="66"/>
      <c r="D54" s="66"/>
    </row>
    <row r="55" spans="1:4" s="46" customFormat="1" ht="18.75" hidden="1">
      <c r="A55" s="158" t="s">
        <v>149</v>
      </c>
      <c r="B55" s="149" t="s">
        <v>133</v>
      </c>
      <c r="C55" s="66"/>
      <c r="D55" s="66"/>
    </row>
    <row r="56" spans="1:4" s="46" customFormat="1" ht="25.5" hidden="1">
      <c r="A56" s="158" t="s">
        <v>150</v>
      </c>
      <c r="B56" s="149" t="s">
        <v>134</v>
      </c>
      <c r="C56" s="66"/>
      <c r="D56" s="66"/>
    </row>
    <row r="57" spans="1:4" s="46" customFormat="1" ht="25.5" hidden="1">
      <c r="A57" s="158" t="s">
        <v>135</v>
      </c>
      <c r="B57" s="149" t="s">
        <v>136</v>
      </c>
      <c r="C57" s="66"/>
      <c r="D57" s="66"/>
    </row>
    <row r="58" spans="1:4" s="46" customFormat="1" ht="18.75" hidden="1">
      <c r="A58" s="158" t="s">
        <v>137</v>
      </c>
      <c r="B58" s="149" t="s">
        <v>138</v>
      </c>
      <c r="C58" s="66"/>
      <c r="D58" s="66"/>
    </row>
    <row r="59" spans="1:4" s="46" customFormat="1" ht="18.75" hidden="1">
      <c r="A59" s="158" t="s">
        <v>151</v>
      </c>
      <c r="B59" s="149" t="s">
        <v>139</v>
      </c>
      <c r="C59" s="66"/>
      <c r="D59" s="66"/>
    </row>
    <row r="60" spans="1:4" s="46" customFormat="1" ht="18.75">
      <c r="A60" s="160" t="s">
        <v>37</v>
      </c>
      <c r="B60" s="161"/>
      <c r="C60" s="162">
        <f>C7+C12+C23+C30+C36+C45+C50</f>
        <v>4895.8</v>
      </c>
      <c r="D60" s="162">
        <f>D7+D12+D23+D30+D36+D45+D50</f>
        <v>4895.8</v>
      </c>
    </row>
    <row r="61" spans="1:4" s="46" customFormat="1" ht="18.75">
      <c r="A61" s="78"/>
      <c r="B61" s="79"/>
      <c r="C61" s="80"/>
      <c r="D61" s="80"/>
    </row>
    <row r="62" spans="1:4" s="46" customFormat="1" ht="18.75">
      <c r="A62" s="78"/>
      <c r="B62" s="79"/>
      <c r="C62" s="80"/>
      <c r="D62" s="80"/>
    </row>
    <row r="63" spans="1:4" s="46" customFormat="1" ht="18.75">
      <c r="A63" s="78"/>
      <c r="B63" s="79"/>
      <c r="C63" s="80"/>
      <c r="D63" s="80"/>
    </row>
    <row r="64" spans="1:4" s="46" customFormat="1" ht="18.75">
      <c r="A64" s="78"/>
      <c r="B64" s="79"/>
      <c r="C64" s="80"/>
      <c r="D64" s="80"/>
    </row>
    <row r="65" spans="1:4" s="46" customFormat="1" ht="18.75">
      <c r="A65" s="78"/>
      <c r="B65" s="79"/>
      <c r="C65" s="80"/>
      <c r="D65" s="80"/>
    </row>
    <row r="66" spans="1:4" s="46" customFormat="1" ht="18.75">
      <c r="A66" s="78"/>
      <c r="B66" s="79"/>
      <c r="C66" s="80"/>
      <c r="D66" s="80"/>
    </row>
    <row r="67" spans="1:4" s="46" customFormat="1" ht="18.75">
      <c r="A67" s="81"/>
      <c r="B67" s="82"/>
      <c r="C67" s="80"/>
      <c r="D67" s="80"/>
    </row>
    <row r="68" spans="1:4">
      <c r="B68" s="35"/>
    </row>
    <row r="69" spans="1:4">
      <c r="B69" s="35"/>
    </row>
    <row r="70" spans="1:4">
      <c r="B70" s="35"/>
    </row>
    <row r="71" spans="1:4">
      <c r="B71" s="35"/>
    </row>
    <row r="72" spans="1:4">
      <c r="B72" s="35"/>
    </row>
    <row r="73" spans="1:4">
      <c r="B73" s="35"/>
    </row>
    <row r="74" spans="1:4">
      <c r="B74" s="35"/>
    </row>
    <row r="75" spans="1:4">
      <c r="B75" s="35"/>
    </row>
    <row r="76" spans="1:4">
      <c r="B76" s="35"/>
    </row>
    <row r="77" spans="1:4">
      <c r="B77" s="35"/>
    </row>
    <row r="78" spans="1:4">
      <c r="B78" s="35"/>
    </row>
    <row r="79" spans="1:4">
      <c r="B79" s="35"/>
    </row>
    <row r="80" spans="1:4">
      <c r="B80" s="35"/>
    </row>
    <row r="81" spans="2:2">
      <c r="B81" s="35"/>
    </row>
    <row r="82" spans="2:2">
      <c r="B82" s="35"/>
    </row>
    <row r="83" spans="2:2">
      <c r="B83" s="35"/>
    </row>
    <row r="84" spans="2:2">
      <c r="B84" s="35"/>
    </row>
    <row r="85" spans="2:2">
      <c r="B85" s="35"/>
    </row>
    <row r="86" spans="2:2">
      <c r="B86" s="35"/>
    </row>
    <row r="87" spans="2:2">
      <c r="B87" s="35"/>
    </row>
    <row r="88" spans="2:2">
      <c r="B88" s="35"/>
    </row>
    <row r="89" spans="2:2">
      <c r="B89" s="35"/>
    </row>
    <row r="90" spans="2:2">
      <c r="B90" s="35"/>
    </row>
    <row r="91" spans="2:2">
      <c r="B91" s="35"/>
    </row>
    <row r="92" spans="2:2">
      <c r="B92" s="35"/>
    </row>
    <row r="93" spans="2:2">
      <c r="B93" s="35"/>
    </row>
    <row r="94" spans="2:2">
      <c r="B94" s="35"/>
    </row>
    <row r="95" spans="2:2">
      <c r="B95" s="35"/>
    </row>
    <row r="96" spans="2:2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  <row r="117" spans="2:2">
      <c r="B117" s="35"/>
    </row>
    <row r="118" spans="2:2">
      <c r="B118" s="35"/>
    </row>
    <row r="119" spans="2:2">
      <c r="B119" s="35"/>
    </row>
  </sheetData>
  <mergeCells count="3">
    <mergeCell ref="A3:C3"/>
    <mergeCell ref="C4:D4"/>
    <mergeCell ref="B1:D1"/>
  </mergeCells>
  <pageMargins left="0.70866141732283472" right="0.70866141732283472" top="0.39370078740157483" bottom="0.35433070866141736" header="0.31496062992125984" footer="0.31496062992125984"/>
  <pageSetup paperSize="9" scale="6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90"/>
  <sheetViews>
    <sheetView workbookViewId="0">
      <selection activeCell="C2" sqref="C2"/>
    </sheetView>
  </sheetViews>
  <sheetFormatPr defaultColWidth="36" defaultRowHeight="12.75"/>
  <cols>
    <col min="1" max="1" width="57.7109375" style="27" customWidth="1"/>
    <col min="2" max="2" width="8.42578125" style="27" customWidth="1"/>
    <col min="3" max="3" width="7.42578125" style="29" customWidth="1"/>
    <col min="4" max="4" width="6.7109375" style="29" customWidth="1"/>
    <col min="5" max="5" width="16.42578125" style="29" customWidth="1"/>
    <col min="6" max="6" width="8.85546875" style="29" customWidth="1"/>
    <col min="7" max="7" width="10.7109375" style="29" hidden="1" customWidth="1"/>
    <col min="8" max="8" width="15.42578125" style="135" hidden="1" customWidth="1"/>
    <col min="9" max="9" width="16.140625" style="134" hidden="1" customWidth="1"/>
    <col min="10" max="10" width="17.140625" style="135" customWidth="1"/>
    <col min="11" max="11" width="9.140625" style="30" hidden="1" customWidth="1"/>
    <col min="12" max="254" width="9.140625" style="30" customWidth="1"/>
    <col min="255" max="255" width="3.5703125" style="30" customWidth="1"/>
    <col min="256" max="16384" width="36" style="30"/>
  </cols>
  <sheetData>
    <row r="1" spans="1:13" ht="159.75" customHeight="1">
      <c r="A1" s="23"/>
      <c r="B1" s="23"/>
      <c r="C1" s="23"/>
      <c r="F1" s="274" t="s">
        <v>431</v>
      </c>
      <c r="G1" s="274"/>
      <c r="H1" s="274"/>
      <c r="I1" s="274"/>
      <c r="J1" s="274"/>
      <c r="K1" s="274"/>
      <c r="L1" s="304"/>
      <c r="M1" s="304"/>
    </row>
    <row r="2" spans="1:13" ht="16.5" customHeight="1">
      <c r="B2" s="28"/>
      <c r="G2" s="92"/>
      <c r="H2" s="112"/>
      <c r="I2" s="112"/>
      <c r="J2" s="112"/>
    </row>
    <row r="3" spans="1:13" s="32" customFormat="1" ht="47.25" customHeight="1">
      <c r="A3" s="305" t="s">
        <v>392</v>
      </c>
      <c r="B3" s="305"/>
      <c r="C3" s="305"/>
      <c r="D3" s="305"/>
      <c r="E3" s="305"/>
      <c r="F3" s="305"/>
      <c r="G3" s="305"/>
      <c r="H3" s="305"/>
      <c r="I3" s="306"/>
      <c r="J3" s="113"/>
    </row>
    <row r="4" spans="1:13" s="31" customFormat="1" ht="15.75">
      <c r="A4" s="114"/>
      <c r="B4" s="114"/>
      <c r="C4" s="114"/>
      <c r="D4" s="114"/>
      <c r="E4" s="115"/>
      <c r="F4" s="116"/>
      <c r="G4" s="116"/>
      <c r="H4" s="116"/>
      <c r="I4" s="116"/>
      <c r="J4" s="163" t="s">
        <v>353</v>
      </c>
    </row>
    <row r="5" spans="1:13" s="59" customFormat="1" ht="81.75" customHeight="1">
      <c r="A5" s="75" t="s">
        <v>70</v>
      </c>
      <c r="B5" s="75"/>
      <c r="C5" s="84" t="s">
        <v>170</v>
      </c>
      <c r="D5" s="84" t="s">
        <v>171</v>
      </c>
      <c r="E5" s="84" t="s">
        <v>172</v>
      </c>
      <c r="F5" s="84" t="s">
        <v>173</v>
      </c>
      <c r="G5" s="85" t="s">
        <v>10</v>
      </c>
      <c r="H5" s="117" t="s">
        <v>318</v>
      </c>
      <c r="I5" s="117" t="s">
        <v>10</v>
      </c>
      <c r="J5" s="119" t="s">
        <v>75</v>
      </c>
    </row>
    <row r="6" spans="1:13" s="58" customFormat="1">
      <c r="A6" s="118">
        <v>1</v>
      </c>
      <c r="B6" s="118">
        <v>2</v>
      </c>
      <c r="C6" s="84" t="s">
        <v>71</v>
      </c>
      <c r="D6" s="84" t="s">
        <v>72</v>
      </c>
      <c r="E6" s="84" t="s">
        <v>73</v>
      </c>
      <c r="F6" s="84" t="s">
        <v>74</v>
      </c>
      <c r="G6" s="118">
        <v>7</v>
      </c>
      <c r="H6" s="119">
        <v>8</v>
      </c>
      <c r="I6" s="119">
        <v>7</v>
      </c>
      <c r="J6" s="164">
        <v>7</v>
      </c>
    </row>
    <row r="7" spans="1:13" s="31" customFormat="1">
      <c r="A7" s="204" t="s">
        <v>174</v>
      </c>
      <c r="B7" s="205" t="s">
        <v>175</v>
      </c>
      <c r="C7" s="205" t="s">
        <v>176</v>
      </c>
      <c r="D7" s="205" t="s">
        <v>303</v>
      </c>
      <c r="E7" s="205" t="s">
        <v>302</v>
      </c>
      <c r="F7" s="206"/>
      <c r="G7" s="207" t="e">
        <f>G8+G20+G32</f>
        <v>#REF!</v>
      </c>
      <c r="H7" s="208" t="e">
        <f>H8+H20+H32+H14</f>
        <v>#REF!</v>
      </c>
      <c r="I7" s="208" t="e">
        <f>J7-H7</f>
        <v>#REF!</v>
      </c>
      <c r="J7" s="225">
        <f>J8+J20+J32+J14</f>
        <v>2456.5574799999999</v>
      </c>
    </row>
    <row r="8" spans="1:13" s="33" customFormat="1" ht="34.5" customHeight="1">
      <c r="A8" s="87" t="s">
        <v>177</v>
      </c>
      <c r="B8" s="84" t="s">
        <v>175</v>
      </c>
      <c r="C8" s="84" t="s">
        <v>176</v>
      </c>
      <c r="D8" s="84" t="s">
        <v>178</v>
      </c>
      <c r="E8" s="84" t="s">
        <v>302</v>
      </c>
      <c r="F8" s="85" t="s">
        <v>209</v>
      </c>
      <c r="G8" s="86" t="e">
        <f>#REF!+G9</f>
        <v>#REF!</v>
      </c>
      <c r="H8" s="117">
        <v>660</v>
      </c>
      <c r="I8" s="117">
        <f t="shared" ref="I8:I49" si="0">J8-H8</f>
        <v>119.37121000000002</v>
      </c>
      <c r="J8" s="117">
        <f>J9</f>
        <v>779.37121000000002</v>
      </c>
    </row>
    <row r="9" spans="1:13" s="31" customFormat="1" ht="50.25" customHeight="1">
      <c r="A9" s="88" t="s">
        <v>393</v>
      </c>
      <c r="B9" s="89" t="s">
        <v>175</v>
      </c>
      <c r="C9" s="89" t="s">
        <v>176</v>
      </c>
      <c r="D9" s="89" t="s">
        <v>178</v>
      </c>
      <c r="E9" s="89" t="s">
        <v>304</v>
      </c>
      <c r="F9" s="89" t="s">
        <v>209</v>
      </c>
      <c r="G9" s="86">
        <f t="shared" ref="G9" si="1">G10</f>
        <v>500</v>
      </c>
      <c r="H9" s="117">
        <f>H10</f>
        <v>0</v>
      </c>
      <c r="I9" s="117">
        <f t="shared" si="0"/>
        <v>779.37121000000002</v>
      </c>
      <c r="J9" s="117">
        <f>J10</f>
        <v>779.37121000000002</v>
      </c>
    </row>
    <row r="10" spans="1:13" s="31" customFormat="1" ht="17.25" customHeight="1">
      <c r="A10" s="88" t="s">
        <v>181</v>
      </c>
      <c r="B10" s="89" t="s">
        <v>175</v>
      </c>
      <c r="C10" s="89" t="s">
        <v>176</v>
      </c>
      <c r="D10" s="89" t="s">
        <v>178</v>
      </c>
      <c r="E10" s="89" t="s">
        <v>319</v>
      </c>
      <c r="F10" s="89"/>
      <c r="G10" s="86">
        <f>G12+G13</f>
        <v>500</v>
      </c>
      <c r="H10" s="117"/>
      <c r="I10" s="117">
        <f t="shared" si="0"/>
        <v>779.37121000000002</v>
      </c>
      <c r="J10" s="117">
        <f>J12+J13</f>
        <v>779.37121000000002</v>
      </c>
    </row>
    <row r="11" spans="1:13" s="31" customFormat="1" ht="25.5">
      <c r="A11" s="88" t="s">
        <v>394</v>
      </c>
      <c r="B11" s="89" t="s">
        <v>175</v>
      </c>
      <c r="C11" s="89" t="s">
        <v>176</v>
      </c>
      <c r="D11" s="89" t="s">
        <v>178</v>
      </c>
      <c r="E11" s="89" t="s">
        <v>320</v>
      </c>
      <c r="F11" s="89"/>
      <c r="G11" s="121"/>
      <c r="H11" s="117"/>
      <c r="I11" s="117">
        <f t="shared" si="0"/>
        <v>779.37121000000002</v>
      </c>
      <c r="J11" s="117">
        <f>J12+J13</f>
        <v>779.37121000000002</v>
      </c>
    </row>
    <row r="12" spans="1:13" s="31" customFormat="1">
      <c r="A12" s="88" t="s">
        <v>321</v>
      </c>
      <c r="B12" s="89" t="s">
        <v>175</v>
      </c>
      <c r="C12" s="89" t="s">
        <v>176</v>
      </c>
      <c r="D12" s="89" t="s">
        <v>178</v>
      </c>
      <c r="E12" s="89" t="s">
        <v>320</v>
      </c>
      <c r="F12" s="89" t="s">
        <v>180</v>
      </c>
      <c r="G12" s="121">
        <v>500</v>
      </c>
      <c r="H12" s="117"/>
      <c r="I12" s="117">
        <f t="shared" si="0"/>
        <v>598.59540000000004</v>
      </c>
      <c r="J12" s="117">
        <v>598.59540000000004</v>
      </c>
      <c r="M12" s="30"/>
    </row>
    <row r="13" spans="1:13" s="31" customFormat="1">
      <c r="A13" s="88" t="s">
        <v>322</v>
      </c>
      <c r="B13" s="89" t="s">
        <v>175</v>
      </c>
      <c r="C13" s="89" t="s">
        <v>176</v>
      </c>
      <c r="D13" s="89" t="s">
        <v>178</v>
      </c>
      <c r="E13" s="89" t="s">
        <v>320</v>
      </c>
      <c r="F13" s="89" t="s">
        <v>305</v>
      </c>
      <c r="G13" s="121"/>
      <c r="H13" s="117"/>
      <c r="I13" s="117">
        <f t="shared" si="0"/>
        <v>180.77581000000001</v>
      </c>
      <c r="J13" s="117">
        <v>180.77581000000001</v>
      </c>
      <c r="M13" s="30"/>
    </row>
    <row r="14" spans="1:13" s="60" customFormat="1" ht="38.25">
      <c r="A14" s="122" t="s">
        <v>66</v>
      </c>
      <c r="B14" s="89" t="s">
        <v>175</v>
      </c>
      <c r="C14" s="123" t="s">
        <v>182</v>
      </c>
      <c r="D14" s="123" t="s">
        <v>183</v>
      </c>
      <c r="E14" s="123" t="s">
        <v>302</v>
      </c>
      <c r="F14" s="123" t="s">
        <v>209</v>
      </c>
      <c r="G14" s="86"/>
      <c r="H14" s="117" t="e">
        <f>#REF!</f>
        <v>#REF!</v>
      </c>
      <c r="I14" s="117">
        <f>J1</f>
        <v>0</v>
      </c>
      <c r="J14" s="117">
        <f>J15</f>
        <v>470.72221999999999</v>
      </c>
      <c r="K14" s="31"/>
    </row>
    <row r="15" spans="1:13" s="60" customFormat="1" ht="42.75" customHeight="1">
      <c r="A15" s="122" t="s">
        <v>395</v>
      </c>
      <c r="B15" s="89" t="s">
        <v>175</v>
      </c>
      <c r="C15" s="125" t="s">
        <v>176</v>
      </c>
      <c r="D15" s="125" t="s">
        <v>183</v>
      </c>
      <c r="E15" s="126" t="s">
        <v>304</v>
      </c>
      <c r="F15" s="90" t="s">
        <v>303</v>
      </c>
      <c r="G15" s="86"/>
      <c r="H15" s="117"/>
      <c r="I15" s="117"/>
      <c r="J15" s="117">
        <f>J16</f>
        <v>470.72221999999999</v>
      </c>
      <c r="K15" s="31"/>
    </row>
    <row r="16" spans="1:13" s="60" customFormat="1" ht="30" customHeight="1">
      <c r="A16" s="124" t="s">
        <v>184</v>
      </c>
      <c r="B16" s="89" t="s">
        <v>175</v>
      </c>
      <c r="C16" s="125" t="s">
        <v>176</v>
      </c>
      <c r="D16" s="125" t="s">
        <v>183</v>
      </c>
      <c r="E16" s="126" t="s">
        <v>319</v>
      </c>
      <c r="F16" s="90"/>
      <c r="G16" s="86"/>
      <c r="H16" s="117"/>
      <c r="I16" s="117"/>
      <c r="J16" s="117">
        <f>J17</f>
        <v>470.72221999999999</v>
      </c>
      <c r="K16" s="31"/>
    </row>
    <row r="17" spans="1:11" s="60" customFormat="1" ht="40.5" customHeight="1">
      <c r="A17" s="124" t="s">
        <v>396</v>
      </c>
      <c r="B17" s="89" t="s">
        <v>175</v>
      </c>
      <c r="C17" s="125" t="s">
        <v>176</v>
      </c>
      <c r="D17" s="125" t="s">
        <v>183</v>
      </c>
      <c r="E17" s="126" t="s">
        <v>319</v>
      </c>
      <c r="F17" s="90"/>
      <c r="G17" s="86"/>
      <c r="H17" s="117"/>
      <c r="I17" s="117"/>
      <c r="J17" s="117">
        <f>J18+J19</f>
        <v>470.72221999999999</v>
      </c>
      <c r="K17" s="31"/>
    </row>
    <row r="18" spans="1:11" s="60" customFormat="1" ht="40.5" customHeight="1">
      <c r="A18" s="124" t="s">
        <v>321</v>
      </c>
      <c r="B18" s="89" t="s">
        <v>175</v>
      </c>
      <c r="C18" s="125" t="s">
        <v>176</v>
      </c>
      <c r="D18" s="125" t="s">
        <v>183</v>
      </c>
      <c r="E18" s="126" t="s">
        <v>351</v>
      </c>
      <c r="F18" s="90" t="s">
        <v>180</v>
      </c>
      <c r="G18" s="86"/>
      <c r="H18" s="117"/>
      <c r="I18" s="117"/>
      <c r="J18" s="117">
        <v>361.5378</v>
      </c>
      <c r="K18" s="31"/>
    </row>
    <row r="19" spans="1:11" s="60" customFormat="1" ht="40.5" customHeight="1">
      <c r="A19" s="124" t="s">
        <v>352</v>
      </c>
      <c r="B19" s="89" t="s">
        <v>175</v>
      </c>
      <c r="C19" s="125" t="s">
        <v>176</v>
      </c>
      <c r="D19" s="125" t="s">
        <v>183</v>
      </c>
      <c r="E19" s="126" t="s">
        <v>351</v>
      </c>
      <c r="F19" s="90" t="s">
        <v>305</v>
      </c>
      <c r="G19" s="86"/>
      <c r="H19" s="117"/>
      <c r="I19" s="117"/>
      <c r="J19" s="117">
        <v>109.18442</v>
      </c>
      <c r="K19" s="31"/>
    </row>
    <row r="20" spans="1:11" s="60" customFormat="1" ht="54" customHeight="1">
      <c r="A20" s="88" t="s">
        <v>65</v>
      </c>
      <c r="B20" s="89" t="s">
        <v>175</v>
      </c>
      <c r="C20" s="89" t="s">
        <v>176</v>
      </c>
      <c r="D20" s="89" t="s">
        <v>186</v>
      </c>
      <c r="E20" s="89"/>
      <c r="F20" s="89"/>
      <c r="G20" s="86" t="e">
        <f>#REF!+#REF!</f>
        <v>#REF!</v>
      </c>
      <c r="H20" s="117" t="e">
        <f>#REF!</f>
        <v>#REF!</v>
      </c>
      <c r="I20" s="117" t="e">
        <f t="shared" si="0"/>
        <v>#REF!</v>
      </c>
      <c r="J20" s="117">
        <f>J21</f>
        <v>1196.46405</v>
      </c>
    </row>
    <row r="21" spans="1:11" ht="35.25" customHeight="1">
      <c r="A21" s="120" t="s">
        <v>323</v>
      </c>
      <c r="B21" s="89" t="s">
        <v>175</v>
      </c>
      <c r="C21" s="89" t="s">
        <v>176</v>
      </c>
      <c r="D21" s="89" t="s">
        <v>186</v>
      </c>
      <c r="E21" s="89" t="s">
        <v>324</v>
      </c>
      <c r="F21" s="89"/>
      <c r="G21" s="121"/>
      <c r="H21" s="117"/>
      <c r="I21" s="117">
        <f t="shared" si="0"/>
        <v>1196.46405</v>
      </c>
      <c r="J21" s="117">
        <f>J22</f>
        <v>1196.46405</v>
      </c>
    </row>
    <row r="22" spans="1:11" ht="51">
      <c r="A22" s="88" t="s">
        <v>397</v>
      </c>
      <c r="B22" s="89" t="s">
        <v>175</v>
      </c>
      <c r="C22" s="89" t="s">
        <v>176</v>
      </c>
      <c r="D22" s="89" t="s">
        <v>186</v>
      </c>
      <c r="E22" s="89" t="s">
        <v>306</v>
      </c>
      <c r="F22" s="89"/>
      <c r="G22" s="121"/>
      <c r="H22" s="117"/>
      <c r="I22" s="117">
        <f t="shared" si="0"/>
        <v>1196.46405</v>
      </c>
      <c r="J22" s="117">
        <f>J23+J26</f>
        <v>1196.46405</v>
      </c>
    </row>
    <row r="23" spans="1:11" ht="25.5">
      <c r="A23" s="128" t="s">
        <v>398</v>
      </c>
      <c r="B23" s="89" t="s">
        <v>175</v>
      </c>
      <c r="C23" s="89" t="s">
        <v>176</v>
      </c>
      <c r="D23" s="89" t="s">
        <v>186</v>
      </c>
      <c r="E23" s="89" t="s">
        <v>307</v>
      </c>
      <c r="F23" s="89"/>
      <c r="G23" s="121"/>
      <c r="H23" s="117"/>
      <c r="I23" s="117">
        <f t="shared" si="0"/>
        <v>1196.46405</v>
      </c>
      <c r="J23" s="117">
        <f>J24+J25</f>
        <v>1196.46405</v>
      </c>
    </row>
    <row r="24" spans="1:11">
      <c r="A24" s="128" t="s">
        <v>321</v>
      </c>
      <c r="B24" s="89" t="s">
        <v>175</v>
      </c>
      <c r="C24" s="89" t="s">
        <v>176</v>
      </c>
      <c r="D24" s="89" t="s">
        <v>186</v>
      </c>
      <c r="E24" s="89" t="s">
        <v>307</v>
      </c>
      <c r="F24" s="129" t="s">
        <v>180</v>
      </c>
      <c r="G24" s="121"/>
      <c r="H24" s="117"/>
      <c r="I24" s="117">
        <f t="shared" si="0"/>
        <v>918.94320000000005</v>
      </c>
      <c r="J24" s="117">
        <v>918.94320000000005</v>
      </c>
    </row>
    <row r="25" spans="1:11" ht="38.25">
      <c r="A25" s="128" t="s">
        <v>325</v>
      </c>
      <c r="B25" s="89" t="s">
        <v>175</v>
      </c>
      <c r="C25" s="89" t="s">
        <v>176</v>
      </c>
      <c r="D25" s="89" t="s">
        <v>186</v>
      </c>
      <c r="E25" s="89" t="s">
        <v>307</v>
      </c>
      <c r="F25" s="129" t="s">
        <v>305</v>
      </c>
      <c r="G25" s="121"/>
      <c r="H25" s="117"/>
      <c r="I25" s="117">
        <f t="shared" si="0"/>
        <v>277.52085</v>
      </c>
      <c r="J25" s="117">
        <v>277.52085</v>
      </c>
    </row>
    <row r="26" spans="1:11" ht="25.5">
      <c r="A26" s="128" t="s">
        <v>399</v>
      </c>
      <c r="B26" s="89" t="s">
        <v>175</v>
      </c>
      <c r="C26" s="89" t="s">
        <v>176</v>
      </c>
      <c r="D26" s="89" t="s">
        <v>186</v>
      </c>
      <c r="E26" s="89" t="s">
        <v>308</v>
      </c>
      <c r="F26" s="89"/>
      <c r="G26" s="121"/>
      <c r="H26" s="117"/>
      <c r="I26" s="117">
        <f t="shared" si="0"/>
        <v>0</v>
      </c>
      <c r="J26" s="117">
        <f>J27+J28+J29+J30+J31</f>
        <v>0</v>
      </c>
    </row>
    <row r="27" spans="1:11" ht="25.5">
      <c r="A27" s="128" t="s">
        <v>326</v>
      </c>
      <c r="B27" s="89" t="s">
        <v>175</v>
      </c>
      <c r="C27" s="89" t="s">
        <v>176</v>
      </c>
      <c r="D27" s="89" t="s">
        <v>186</v>
      </c>
      <c r="E27" s="89" t="s">
        <v>308</v>
      </c>
      <c r="F27" s="130" t="s">
        <v>185</v>
      </c>
      <c r="G27" s="121"/>
      <c r="H27" s="117"/>
      <c r="I27" s="117">
        <f t="shared" si="0"/>
        <v>0</v>
      </c>
      <c r="J27" s="117"/>
    </row>
    <row r="28" spans="1:11" ht="25.5">
      <c r="A28" s="128" t="s">
        <v>194</v>
      </c>
      <c r="B28" s="89" t="s">
        <v>175</v>
      </c>
      <c r="C28" s="89" t="s">
        <v>176</v>
      </c>
      <c r="D28" s="89" t="s">
        <v>186</v>
      </c>
      <c r="E28" s="89" t="s">
        <v>308</v>
      </c>
      <c r="F28" s="130">
        <v>244</v>
      </c>
      <c r="G28" s="121"/>
      <c r="H28" s="117"/>
      <c r="I28" s="117">
        <f t="shared" si="0"/>
        <v>0</v>
      </c>
      <c r="J28" s="117"/>
    </row>
    <row r="29" spans="1:11" ht="76.5">
      <c r="A29" s="128" t="s">
        <v>327</v>
      </c>
      <c r="B29" s="89" t="s">
        <v>175</v>
      </c>
      <c r="C29" s="89" t="s">
        <v>176</v>
      </c>
      <c r="D29" s="89" t="s">
        <v>186</v>
      </c>
      <c r="E29" s="89" t="s">
        <v>308</v>
      </c>
      <c r="F29" s="129" t="s">
        <v>328</v>
      </c>
      <c r="G29" s="121"/>
      <c r="H29" s="117"/>
      <c r="I29" s="117">
        <f t="shared" si="0"/>
        <v>0</v>
      </c>
      <c r="J29" s="117"/>
    </row>
    <row r="30" spans="1:11">
      <c r="A30" s="128" t="s">
        <v>189</v>
      </c>
      <c r="B30" s="89" t="s">
        <v>175</v>
      </c>
      <c r="C30" s="89" t="s">
        <v>176</v>
      </c>
      <c r="D30" s="89" t="s">
        <v>186</v>
      </c>
      <c r="E30" s="89" t="s">
        <v>308</v>
      </c>
      <c r="F30" s="129" t="s">
        <v>190</v>
      </c>
      <c r="G30" s="121"/>
      <c r="H30" s="117"/>
      <c r="I30" s="117">
        <f t="shared" si="0"/>
        <v>0</v>
      </c>
      <c r="J30" s="117"/>
    </row>
    <row r="31" spans="1:11">
      <c r="A31" s="128" t="s">
        <v>329</v>
      </c>
      <c r="B31" s="89" t="s">
        <v>175</v>
      </c>
      <c r="C31" s="89" t="s">
        <v>176</v>
      </c>
      <c r="D31" s="89" t="s">
        <v>186</v>
      </c>
      <c r="E31" s="89" t="s">
        <v>308</v>
      </c>
      <c r="F31" s="129" t="s">
        <v>191</v>
      </c>
      <c r="G31" s="121"/>
      <c r="H31" s="117"/>
      <c r="I31" s="117">
        <f t="shared" si="0"/>
        <v>0</v>
      </c>
      <c r="J31" s="117"/>
    </row>
    <row r="32" spans="1:11">
      <c r="A32" s="120" t="s">
        <v>64</v>
      </c>
      <c r="B32" s="89" t="s">
        <v>175</v>
      </c>
      <c r="C32" s="89" t="s">
        <v>176</v>
      </c>
      <c r="D32" s="89" t="s">
        <v>192</v>
      </c>
      <c r="E32" s="89"/>
      <c r="F32" s="89"/>
      <c r="G32" s="86" t="e">
        <f>#REF!</f>
        <v>#REF!</v>
      </c>
      <c r="H32" s="117"/>
      <c r="I32" s="117">
        <f t="shared" si="0"/>
        <v>10</v>
      </c>
      <c r="J32" s="117">
        <f>J33</f>
        <v>10</v>
      </c>
    </row>
    <row r="33" spans="1:11" ht="38.25">
      <c r="A33" s="120" t="s">
        <v>330</v>
      </c>
      <c r="B33" s="89" t="s">
        <v>175</v>
      </c>
      <c r="C33" s="89" t="s">
        <v>176</v>
      </c>
      <c r="D33" s="89" t="s">
        <v>192</v>
      </c>
      <c r="E33" s="89" t="s">
        <v>331</v>
      </c>
      <c r="F33" s="89"/>
      <c r="G33" s="86"/>
      <c r="H33" s="117"/>
      <c r="I33" s="117">
        <f t="shared" si="0"/>
        <v>10</v>
      </c>
      <c r="J33" s="117">
        <f>J34</f>
        <v>10</v>
      </c>
    </row>
    <row r="34" spans="1:11" ht="25.5">
      <c r="A34" s="131" t="s">
        <v>194</v>
      </c>
      <c r="B34" s="89" t="s">
        <v>175</v>
      </c>
      <c r="C34" s="89" t="s">
        <v>176</v>
      </c>
      <c r="D34" s="89" t="s">
        <v>192</v>
      </c>
      <c r="E34" s="89" t="s">
        <v>331</v>
      </c>
      <c r="F34" s="84" t="s">
        <v>188</v>
      </c>
      <c r="G34" s="86"/>
      <c r="H34" s="117"/>
      <c r="I34" s="117">
        <f t="shared" si="0"/>
        <v>10</v>
      </c>
      <c r="J34" s="117">
        <v>10</v>
      </c>
      <c r="K34" s="30" t="s">
        <v>332</v>
      </c>
    </row>
    <row r="35" spans="1:11">
      <c r="A35" s="120" t="s">
        <v>205</v>
      </c>
      <c r="B35" s="89" t="s">
        <v>175</v>
      </c>
      <c r="C35" s="89" t="s">
        <v>178</v>
      </c>
      <c r="D35" s="89"/>
      <c r="E35" s="89"/>
      <c r="F35" s="89"/>
      <c r="G35" s="86" t="e">
        <f>G36</f>
        <v>#REF!</v>
      </c>
      <c r="H35" s="117" t="e">
        <f>H36</f>
        <v>#REF!</v>
      </c>
      <c r="I35" s="117" t="e">
        <f t="shared" si="0"/>
        <v>#REF!</v>
      </c>
      <c r="J35" s="211">
        <f>J36</f>
        <v>89.704527999999996</v>
      </c>
    </row>
    <row r="36" spans="1:11">
      <c r="A36" s="120" t="s">
        <v>80</v>
      </c>
      <c r="B36" s="89" t="s">
        <v>175</v>
      </c>
      <c r="C36" s="89" t="s">
        <v>178</v>
      </c>
      <c r="D36" s="89" t="s">
        <v>183</v>
      </c>
      <c r="E36" s="89"/>
      <c r="F36" s="89"/>
      <c r="G36" s="86" t="e">
        <f>#REF!+#REF!</f>
        <v>#REF!</v>
      </c>
      <c r="H36" s="117" t="e">
        <f>#REF!</f>
        <v>#REF!</v>
      </c>
      <c r="I36" s="117" t="e">
        <f t="shared" si="0"/>
        <v>#REF!</v>
      </c>
      <c r="J36" s="117">
        <f>J37</f>
        <v>89.704527999999996</v>
      </c>
    </row>
    <row r="37" spans="1:11" ht="63.75">
      <c r="A37" s="131" t="s">
        <v>400</v>
      </c>
      <c r="B37" s="89" t="s">
        <v>175</v>
      </c>
      <c r="C37" s="89" t="s">
        <v>178</v>
      </c>
      <c r="D37" s="89" t="s">
        <v>183</v>
      </c>
      <c r="E37" s="89" t="s">
        <v>333</v>
      </c>
      <c r="F37" s="89"/>
      <c r="G37" s="121"/>
      <c r="H37" s="117"/>
      <c r="I37" s="117">
        <f t="shared" si="0"/>
        <v>89.704527999999996</v>
      </c>
      <c r="J37" s="117">
        <f>J38+J39+J40</f>
        <v>89.704527999999996</v>
      </c>
    </row>
    <row r="38" spans="1:11">
      <c r="A38" s="128" t="s">
        <v>321</v>
      </c>
      <c r="B38" s="89" t="s">
        <v>175</v>
      </c>
      <c r="C38" s="89" t="s">
        <v>178</v>
      </c>
      <c r="D38" s="89" t="s">
        <v>183</v>
      </c>
      <c r="E38" s="89" t="s">
        <v>333</v>
      </c>
      <c r="F38" s="129" t="s">
        <v>180</v>
      </c>
      <c r="G38" s="121"/>
      <c r="H38" s="117">
        <v>0</v>
      </c>
      <c r="I38" s="117">
        <f t="shared" si="0"/>
        <v>65.664000000000001</v>
      </c>
      <c r="J38" s="117">
        <v>65.664000000000001</v>
      </c>
      <c r="K38" s="30" t="s">
        <v>334</v>
      </c>
    </row>
    <row r="39" spans="1:11" ht="38.25">
      <c r="A39" s="128" t="s">
        <v>325</v>
      </c>
      <c r="B39" s="89" t="s">
        <v>175</v>
      </c>
      <c r="C39" s="89" t="s">
        <v>178</v>
      </c>
      <c r="D39" s="89" t="s">
        <v>183</v>
      </c>
      <c r="E39" s="89" t="s">
        <v>333</v>
      </c>
      <c r="F39" s="129" t="s">
        <v>305</v>
      </c>
      <c r="G39" s="121"/>
      <c r="H39" s="117">
        <v>0</v>
      </c>
      <c r="I39" s="117">
        <f t="shared" si="0"/>
        <v>19.830528000000001</v>
      </c>
      <c r="J39" s="117">
        <v>19.830528000000001</v>
      </c>
      <c r="K39" s="30" t="s">
        <v>334</v>
      </c>
    </row>
    <row r="40" spans="1:11" ht="25.5">
      <c r="A40" s="131" t="s">
        <v>194</v>
      </c>
      <c r="B40" s="89" t="s">
        <v>175</v>
      </c>
      <c r="C40" s="89" t="s">
        <v>178</v>
      </c>
      <c r="D40" s="89" t="s">
        <v>183</v>
      </c>
      <c r="E40" s="89" t="s">
        <v>333</v>
      </c>
      <c r="F40" s="89" t="s">
        <v>188</v>
      </c>
      <c r="G40" s="121"/>
      <c r="H40" s="117"/>
      <c r="I40" s="117">
        <f t="shared" si="0"/>
        <v>4.21</v>
      </c>
      <c r="J40" s="117">
        <v>4.21</v>
      </c>
      <c r="K40" s="30" t="s">
        <v>334</v>
      </c>
    </row>
    <row r="41" spans="1:11">
      <c r="A41" s="120" t="s">
        <v>195</v>
      </c>
      <c r="B41" s="89" t="s">
        <v>175</v>
      </c>
      <c r="C41" s="89" t="s">
        <v>187</v>
      </c>
      <c r="D41" s="89"/>
      <c r="E41" s="89"/>
      <c r="F41" s="89"/>
      <c r="G41" s="86" t="e">
        <f>G42+#REF!</f>
        <v>#REF!</v>
      </c>
      <c r="H41" s="117" t="e">
        <f>H42</f>
        <v>#REF!</v>
      </c>
      <c r="I41" s="117" t="e">
        <f t="shared" si="0"/>
        <v>#REF!</v>
      </c>
      <c r="J41" s="211">
        <f>J42</f>
        <v>0</v>
      </c>
    </row>
    <row r="42" spans="1:11">
      <c r="A42" s="120" t="s">
        <v>52</v>
      </c>
      <c r="B42" s="89" t="s">
        <v>175</v>
      </c>
      <c r="C42" s="89" t="s">
        <v>187</v>
      </c>
      <c r="D42" s="89" t="s">
        <v>183</v>
      </c>
      <c r="E42" s="89"/>
      <c r="F42" s="89"/>
      <c r="G42" s="86" t="e">
        <f>#REF!+#REF!+#REF!+#REF!+#REF!</f>
        <v>#REF!</v>
      </c>
      <c r="H42" s="117" t="e">
        <f>#REF!</f>
        <v>#REF!</v>
      </c>
      <c r="I42" s="117" t="e">
        <f t="shared" si="0"/>
        <v>#REF!</v>
      </c>
      <c r="J42" s="117">
        <f>J43</f>
        <v>0</v>
      </c>
    </row>
    <row r="43" spans="1:11" ht="25.5">
      <c r="A43" s="127" t="s">
        <v>335</v>
      </c>
      <c r="B43" s="89" t="s">
        <v>175</v>
      </c>
      <c r="C43" s="89" t="s">
        <v>187</v>
      </c>
      <c r="D43" s="89" t="s">
        <v>183</v>
      </c>
      <c r="E43" s="89" t="s">
        <v>336</v>
      </c>
      <c r="F43" s="89"/>
      <c r="G43" s="121"/>
      <c r="H43" s="117"/>
      <c r="I43" s="117">
        <f t="shared" si="0"/>
        <v>0</v>
      </c>
      <c r="J43" s="117">
        <f>J44</f>
        <v>0</v>
      </c>
    </row>
    <row r="44" spans="1:11" ht="25.5">
      <c r="A44" s="127" t="s">
        <v>194</v>
      </c>
      <c r="B44" s="89" t="s">
        <v>175</v>
      </c>
      <c r="C44" s="89" t="s">
        <v>187</v>
      </c>
      <c r="D44" s="89" t="s">
        <v>183</v>
      </c>
      <c r="E44" s="89" t="s">
        <v>336</v>
      </c>
      <c r="F44" s="89" t="s">
        <v>188</v>
      </c>
      <c r="G44" s="121"/>
      <c r="H44" s="117"/>
      <c r="I44" s="117">
        <f t="shared" si="0"/>
        <v>0</v>
      </c>
      <c r="J44" s="117"/>
    </row>
    <row r="45" spans="1:11">
      <c r="A45" s="120" t="s">
        <v>197</v>
      </c>
      <c r="B45" s="89" t="s">
        <v>175</v>
      </c>
      <c r="C45" s="89" t="s">
        <v>196</v>
      </c>
      <c r="D45" s="89"/>
      <c r="E45" s="89"/>
      <c r="F45" s="89"/>
      <c r="G45" s="86" t="e">
        <f>G46</f>
        <v>#REF!</v>
      </c>
      <c r="H45" s="117" t="e">
        <f>H46</f>
        <v>#REF!</v>
      </c>
      <c r="I45" s="117" t="e">
        <f t="shared" si="0"/>
        <v>#REF!</v>
      </c>
      <c r="J45" s="211">
        <f>J46</f>
        <v>291.96102000000002</v>
      </c>
    </row>
    <row r="46" spans="1:11">
      <c r="A46" s="120" t="s">
        <v>46</v>
      </c>
      <c r="B46" s="89" t="s">
        <v>175</v>
      </c>
      <c r="C46" s="89" t="s">
        <v>196</v>
      </c>
      <c r="D46" s="89" t="s">
        <v>196</v>
      </c>
      <c r="E46" s="89"/>
      <c r="F46" s="89"/>
      <c r="G46" s="86" t="e">
        <f>#REF!+#REF!</f>
        <v>#REF!</v>
      </c>
      <c r="H46" s="117" t="e">
        <f>#REF!</f>
        <v>#REF!</v>
      </c>
      <c r="I46" s="117" t="e">
        <f t="shared" si="0"/>
        <v>#REF!</v>
      </c>
      <c r="J46" s="117">
        <f>J47</f>
        <v>291.96102000000002</v>
      </c>
    </row>
    <row r="47" spans="1:11">
      <c r="A47" s="127" t="s">
        <v>337</v>
      </c>
      <c r="B47" s="89" t="s">
        <v>175</v>
      </c>
      <c r="C47" s="89" t="s">
        <v>196</v>
      </c>
      <c r="D47" s="89" t="s">
        <v>196</v>
      </c>
      <c r="E47" s="89" t="s">
        <v>309</v>
      </c>
      <c r="F47" s="89"/>
      <c r="G47" s="121"/>
      <c r="H47" s="117"/>
      <c r="I47" s="117">
        <f t="shared" si="0"/>
        <v>291.96102000000002</v>
      </c>
      <c r="J47" s="117">
        <f>J48</f>
        <v>291.96102000000002</v>
      </c>
    </row>
    <row r="48" spans="1:11" ht="25.5">
      <c r="A48" s="127" t="s">
        <v>338</v>
      </c>
      <c r="B48" s="89" t="s">
        <v>175</v>
      </c>
      <c r="C48" s="89" t="s">
        <v>196</v>
      </c>
      <c r="D48" s="89" t="s">
        <v>196</v>
      </c>
      <c r="E48" s="89" t="s">
        <v>310</v>
      </c>
      <c r="F48" s="89"/>
      <c r="G48" s="121"/>
      <c r="H48" s="117"/>
      <c r="I48" s="117">
        <f t="shared" si="0"/>
        <v>291.96102000000002</v>
      </c>
      <c r="J48" s="117">
        <f>J49+J52</f>
        <v>291.96102000000002</v>
      </c>
    </row>
    <row r="49" spans="1:10" ht="25.5">
      <c r="A49" s="128" t="s">
        <v>339</v>
      </c>
      <c r="B49" s="89" t="s">
        <v>175</v>
      </c>
      <c r="C49" s="89" t="s">
        <v>196</v>
      </c>
      <c r="D49" s="89" t="s">
        <v>196</v>
      </c>
      <c r="E49" s="89" t="s">
        <v>311</v>
      </c>
      <c r="F49" s="89"/>
      <c r="G49" s="121"/>
      <c r="H49" s="117"/>
      <c r="I49" s="117">
        <f t="shared" si="0"/>
        <v>281.96102000000002</v>
      </c>
      <c r="J49" s="117">
        <f>J50+J51</f>
        <v>281.96102000000002</v>
      </c>
    </row>
    <row r="50" spans="1:10">
      <c r="A50" s="128" t="s">
        <v>312</v>
      </c>
      <c r="B50" s="89" t="s">
        <v>175</v>
      </c>
      <c r="C50" s="89" t="s">
        <v>196</v>
      </c>
      <c r="D50" s="89" t="s">
        <v>196</v>
      </c>
      <c r="E50" s="89" t="s">
        <v>311</v>
      </c>
      <c r="F50" s="129" t="s">
        <v>193</v>
      </c>
      <c r="G50" s="121"/>
      <c r="H50" s="117"/>
      <c r="I50" s="117">
        <f t="shared" ref="I50:I83" si="2">J50-H50</f>
        <v>216.55992000000001</v>
      </c>
      <c r="J50" s="117">
        <v>216.55992000000001</v>
      </c>
    </row>
    <row r="51" spans="1:10" ht="38.25">
      <c r="A51" s="128" t="s">
        <v>340</v>
      </c>
      <c r="B51" s="89" t="s">
        <v>175</v>
      </c>
      <c r="C51" s="89" t="s">
        <v>196</v>
      </c>
      <c r="D51" s="89" t="s">
        <v>196</v>
      </c>
      <c r="E51" s="89" t="s">
        <v>311</v>
      </c>
      <c r="F51" s="129" t="s">
        <v>313</v>
      </c>
      <c r="G51" s="121"/>
      <c r="H51" s="117"/>
      <c r="I51" s="117">
        <f t="shared" si="2"/>
        <v>65.4011</v>
      </c>
      <c r="J51" s="117">
        <v>65.4011</v>
      </c>
    </row>
    <row r="52" spans="1:10">
      <c r="A52" s="127" t="s">
        <v>341</v>
      </c>
      <c r="B52" s="89" t="s">
        <v>175</v>
      </c>
      <c r="C52" s="89" t="s">
        <v>196</v>
      </c>
      <c r="D52" s="89" t="s">
        <v>196</v>
      </c>
      <c r="E52" s="89" t="s">
        <v>342</v>
      </c>
      <c r="F52" s="89"/>
      <c r="G52" s="121"/>
      <c r="H52" s="117"/>
      <c r="I52" s="117">
        <f t="shared" si="2"/>
        <v>10</v>
      </c>
      <c r="J52" s="117">
        <f>J53</f>
        <v>10</v>
      </c>
    </row>
    <row r="53" spans="1:10" ht="25.5">
      <c r="A53" s="127" t="s">
        <v>194</v>
      </c>
      <c r="B53" s="89" t="s">
        <v>175</v>
      </c>
      <c r="C53" s="89" t="s">
        <v>196</v>
      </c>
      <c r="D53" s="89" t="s">
        <v>196</v>
      </c>
      <c r="E53" s="89" t="s">
        <v>342</v>
      </c>
      <c r="F53" s="89" t="s">
        <v>188</v>
      </c>
      <c r="G53" s="121"/>
      <c r="H53" s="117"/>
      <c r="I53" s="117">
        <f t="shared" si="2"/>
        <v>10</v>
      </c>
      <c r="J53" s="117">
        <v>10</v>
      </c>
    </row>
    <row r="54" spans="1:10" ht="25.5">
      <c r="A54" s="217" t="s">
        <v>199</v>
      </c>
      <c r="B54" s="218" t="s">
        <v>175</v>
      </c>
      <c r="C54" s="218" t="s">
        <v>198</v>
      </c>
      <c r="D54" s="218"/>
      <c r="E54" s="218"/>
      <c r="F54" s="218"/>
      <c r="G54" s="219" t="e">
        <f>G55</f>
        <v>#REF!</v>
      </c>
      <c r="H54" s="220">
        <f>H55</f>
        <v>0</v>
      </c>
      <c r="I54" s="220">
        <f t="shared" si="2"/>
        <v>803.37194</v>
      </c>
      <c r="J54" s="221">
        <f>J55</f>
        <v>803.37194</v>
      </c>
    </row>
    <row r="55" spans="1:10">
      <c r="A55" s="120" t="s">
        <v>200</v>
      </c>
      <c r="B55" s="89" t="s">
        <v>175</v>
      </c>
      <c r="C55" s="89" t="s">
        <v>198</v>
      </c>
      <c r="D55" s="89" t="s">
        <v>176</v>
      </c>
      <c r="E55" s="89"/>
      <c r="F55" s="89"/>
      <c r="G55" s="86" t="e">
        <f>#REF!+G56</f>
        <v>#REF!</v>
      </c>
      <c r="H55" s="117">
        <f>H56</f>
        <v>0</v>
      </c>
      <c r="I55" s="117">
        <f t="shared" si="2"/>
        <v>803.37194</v>
      </c>
      <c r="J55" s="211">
        <f>J60</f>
        <v>803.37194</v>
      </c>
    </row>
    <row r="56" spans="1:10" ht="51">
      <c r="A56" s="88" t="s">
        <v>402</v>
      </c>
      <c r="B56" s="89" t="s">
        <v>175</v>
      </c>
      <c r="C56" s="89" t="s">
        <v>198</v>
      </c>
      <c r="D56" s="89" t="s">
        <v>176</v>
      </c>
      <c r="E56" s="89" t="s">
        <v>403</v>
      </c>
      <c r="F56" s="89"/>
      <c r="G56" s="86">
        <f>G57+G58+G59</f>
        <v>378.5</v>
      </c>
      <c r="H56" s="222"/>
      <c r="I56" s="117">
        <f t="shared" si="2"/>
        <v>0</v>
      </c>
      <c r="J56" s="211">
        <v>0</v>
      </c>
    </row>
    <row r="57" spans="1:10" ht="25.5">
      <c r="A57" s="127" t="s">
        <v>194</v>
      </c>
      <c r="B57" s="89" t="s">
        <v>175</v>
      </c>
      <c r="C57" s="89" t="s">
        <v>198</v>
      </c>
      <c r="D57" s="89" t="s">
        <v>176</v>
      </c>
      <c r="E57" s="89" t="s">
        <v>403</v>
      </c>
      <c r="F57" s="89" t="s">
        <v>188</v>
      </c>
      <c r="G57" s="121">
        <v>318.5</v>
      </c>
      <c r="H57" s="117"/>
      <c r="I57" s="117">
        <f t="shared" si="2"/>
        <v>0</v>
      </c>
      <c r="J57" s="211">
        <v>0</v>
      </c>
    </row>
    <row r="58" spans="1:10">
      <c r="A58" s="120" t="s">
        <v>189</v>
      </c>
      <c r="B58" s="89" t="s">
        <v>175</v>
      </c>
      <c r="C58" s="89" t="s">
        <v>198</v>
      </c>
      <c r="D58" s="89" t="s">
        <v>176</v>
      </c>
      <c r="E58" s="89" t="s">
        <v>403</v>
      </c>
      <c r="F58" s="89" t="s">
        <v>190</v>
      </c>
      <c r="G58" s="121">
        <v>38</v>
      </c>
      <c r="H58" s="117"/>
      <c r="I58" s="117">
        <f t="shared" si="2"/>
        <v>0</v>
      </c>
      <c r="J58" s="211"/>
    </row>
    <row r="59" spans="1:10">
      <c r="A59" s="120" t="s">
        <v>404</v>
      </c>
      <c r="B59" s="89" t="s">
        <v>175</v>
      </c>
      <c r="C59" s="89" t="s">
        <v>198</v>
      </c>
      <c r="D59" s="89" t="s">
        <v>176</v>
      </c>
      <c r="E59" s="89" t="s">
        <v>403</v>
      </c>
      <c r="F59" s="89" t="s">
        <v>191</v>
      </c>
      <c r="G59" s="121">
        <v>22</v>
      </c>
      <c r="H59" s="117"/>
      <c r="I59" s="117">
        <f t="shared" si="2"/>
        <v>0</v>
      </c>
      <c r="J59" s="211"/>
    </row>
    <row r="60" spans="1:10">
      <c r="A60" s="223" t="s">
        <v>343</v>
      </c>
      <c r="B60" s="218" t="s">
        <v>175</v>
      </c>
      <c r="C60" s="218" t="s">
        <v>198</v>
      </c>
      <c r="D60" s="218" t="s">
        <v>176</v>
      </c>
      <c r="E60" s="218" t="s">
        <v>314</v>
      </c>
      <c r="F60" s="218"/>
      <c r="G60" s="224"/>
      <c r="H60" s="208"/>
      <c r="I60" s="208">
        <f t="shared" si="2"/>
        <v>803.37194</v>
      </c>
      <c r="J60" s="225">
        <f>J65+J61</f>
        <v>803.37194</v>
      </c>
    </row>
    <row r="61" spans="1:10" ht="25.5">
      <c r="A61" s="127" t="s">
        <v>338</v>
      </c>
      <c r="B61" s="89" t="s">
        <v>175</v>
      </c>
      <c r="C61" s="89" t="s">
        <v>198</v>
      </c>
      <c r="D61" s="89" t="s">
        <v>176</v>
      </c>
      <c r="E61" s="89" t="s">
        <v>314</v>
      </c>
      <c r="F61" s="89"/>
      <c r="G61" s="224"/>
      <c r="H61" s="208"/>
      <c r="I61" s="208"/>
      <c r="J61" s="211">
        <f>J62</f>
        <v>803.37194</v>
      </c>
    </row>
    <row r="62" spans="1:10" ht="25.5">
      <c r="A62" s="128" t="s">
        <v>339</v>
      </c>
      <c r="B62" s="89" t="s">
        <v>175</v>
      </c>
      <c r="C62" s="89" t="s">
        <v>198</v>
      </c>
      <c r="D62" s="89" t="s">
        <v>176</v>
      </c>
      <c r="E62" s="89" t="s">
        <v>405</v>
      </c>
      <c r="F62" s="89"/>
      <c r="G62" s="224"/>
      <c r="H62" s="208"/>
      <c r="I62" s="208"/>
      <c r="J62" s="211">
        <f>J63+J64</f>
        <v>803.37194</v>
      </c>
    </row>
    <row r="63" spans="1:10">
      <c r="A63" s="128" t="s">
        <v>312</v>
      </c>
      <c r="B63" s="89" t="s">
        <v>175</v>
      </c>
      <c r="C63" s="89" t="s">
        <v>198</v>
      </c>
      <c r="D63" s="89" t="s">
        <v>176</v>
      </c>
      <c r="E63" s="89" t="s">
        <v>406</v>
      </c>
      <c r="F63" s="89" t="s">
        <v>193</v>
      </c>
      <c r="G63" s="224"/>
      <c r="H63" s="208"/>
      <c r="I63" s="208"/>
      <c r="J63" s="211">
        <v>627.07506999999998</v>
      </c>
    </row>
    <row r="64" spans="1:10" ht="38.25">
      <c r="A64" s="128" t="s">
        <v>340</v>
      </c>
      <c r="B64" s="89" t="s">
        <v>175</v>
      </c>
      <c r="C64" s="89" t="s">
        <v>198</v>
      </c>
      <c r="D64" s="89" t="s">
        <v>176</v>
      </c>
      <c r="E64" s="89" t="s">
        <v>406</v>
      </c>
      <c r="F64" s="89" t="s">
        <v>313</v>
      </c>
      <c r="G64" s="224"/>
      <c r="H64" s="208"/>
      <c r="I64" s="208"/>
      <c r="J64" s="211">
        <v>176.29687000000001</v>
      </c>
    </row>
    <row r="65" spans="1:11">
      <c r="A65" s="127" t="s">
        <v>344</v>
      </c>
      <c r="B65" s="89" t="s">
        <v>175</v>
      </c>
      <c r="C65" s="89" t="s">
        <v>198</v>
      </c>
      <c r="D65" s="89" t="s">
        <v>176</v>
      </c>
      <c r="E65" s="89" t="s">
        <v>345</v>
      </c>
      <c r="F65" s="89"/>
      <c r="G65" s="121"/>
      <c r="H65" s="117"/>
      <c r="I65" s="117">
        <f t="shared" si="2"/>
        <v>0</v>
      </c>
      <c r="J65" s="211">
        <f>J66+J67+J68+J69</f>
        <v>0</v>
      </c>
    </row>
    <row r="66" spans="1:11" ht="25.5">
      <c r="A66" s="127" t="s">
        <v>194</v>
      </c>
      <c r="B66" s="89" t="s">
        <v>175</v>
      </c>
      <c r="C66" s="89" t="s">
        <v>198</v>
      </c>
      <c r="D66" s="89" t="s">
        <v>176</v>
      </c>
      <c r="E66" s="89" t="s">
        <v>345</v>
      </c>
      <c r="F66" s="89" t="s">
        <v>188</v>
      </c>
      <c r="G66" s="121"/>
      <c r="H66" s="117"/>
      <c r="I66" s="117">
        <f t="shared" si="2"/>
        <v>0</v>
      </c>
      <c r="J66" s="211"/>
      <c r="K66" s="30" t="s">
        <v>332</v>
      </c>
    </row>
    <row r="67" spans="1:11" ht="76.5">
      <c r="A67" s="128" t="s">
        <v>327</v>
      </c>
      <c r="B67" s="89" t="s">
        <v>175</v>
      </c>
      <c r="C67" s="89" t="s">
        <v>198</v>
      </c>
      <c r="D67" s="89" t="s">
        <v>176</v>
      </c>
      <c r="E67" s="89" t="s">
        <v>407</v>
      </c>
      <c r="F67" s="129" t="s">
        <v>328</v>
      </c>
      <c r="G67" s="121"/>
      <c r="H67" s="117"/>
      <c r="I67" s="117"/>
      <c r="J67" s="211"/>
    </row>
    <row r="68" spans="1:11">
      <c r="A68" s="128" t="s">
        <v>189</v>
      </c>
      <c r="B68" s="89" t="s">
        <v>175</v>
      </c>
      <c r="C68" s="89" t="s">
        <v>198</v>
      </c>
      <c r="D68" s="89" t="s">
        <v>176</v>
      </c>
      <c r="E68" s="89" t="s">
        <v>407</v>
      </c>
      <c r="F68" s="129" t="s">
        <v>190</v>
      </c>
      <c r="G68" s="121"/>
      <c r="H68" s="117"/>
      <c r="I68" s="117"/>
      <c r="J68" s="211"/>
    </row>
    <row r="69" spans="1:11">
      <c r="A69" s="128" t="s">
        <v>329</v>
      </c>
      <c r="B69" s="89" t="s">
        <v>175</v>
      </c>
      <c r="C69" s="89" t="s">
        <v>198</v>
      </c>
      <c r="D69" s="89" t="s">
        <v>176</v>
      </c>
      <c r="E69" s="89" t="s">
        <v>407</v>
      </c>
      <c r="F69" s="129" t="s">
        <v>191</v>
      </c>
      <c r="G69" s="121"/>
      <c r="H69" s="117"/>
      <c r="I69" s="117"/>
      <c r="J69" s="211"/>
    </row>
    <row r="70" spans="1:11">
      <c r="A70" s="120" t="s">
        <v>201</v>
      </c>
      <c r="B70" s="89" t="s">
        <v>175</v>
      </c>
      <c r="C70" s="89" t="s">
        <v>192</v>
      </c>
      <c r="D70" s="89"/>
      <c r="E70" s="89"/>
      <c r="F70" s="89"/>
      <c r="G70" s="86" t="e">
        <f>G71+G74</f>
        <v>#REF!</v>
      </c>
      <c r="H70" s="117" t="e">
        <f>H71+H74</f>
        <v>#REF!</v>
      </c>
      <c r="I70" s="117" t="e">
        <f t="shared" si="2"/>
        <v>#REF!</v>
      </c>
      <c r="J70" s="211">
        <f>J71+J74</f>
        <v>1354.203</v>
      </c>
    </row>
    <row r="71" spans="1:11">
      <c r="A71" s="120" t="s">
        <v>122</v>
      </c>
      <c r="B71" s="89" t="s">
        <v>175</v>
      </c>
      <c r="C71" s="89" t="s">
        <v>192</v>
      </c>
      <c r="D71" s="89" t="s">
        <v>178</v>
      </c>
      <c r="E71" s="89"/>
      <c r="F71" s="89"/>
      <c r="G71" s="86" t="e">
        <f>#REF!+G72</f>
        <v>#REF!</v>
      </c>
      <c r="H71" s="117">
        <f>H72</f>
        <v>0</v>
      </c>
      <c r="I71" s="117">
        <f t="shared" si="2"/>
        <v>0</v>
      </c>
      <c r="J71" s="117">
        <f>J72</f>
        <v>0</v>
      </c>
    </row>
    <row r="72" spans="1:11" ht="25.5">
      <c r="A72" s="88" t="s">
        <v>346</v>
      </c>
      <c r="B72" s="89" t="s">
        <v>175</v>
      </c>
      <c r="C72" s="89" t="s">
        <v>192</v>
      </c>
      <c r="D72" s="89" t="s">
        <v>178</v>
      </c>
      <c r="E72" s="89" t="s">
        <v>317</v>
      </c>
      <c r="F72" s="89"/>
      <c r="G72" s="86">
        <f>G73</f>
        <v>0</v>
      </c>
      <c r="H72" s="117">
        <f>H73</f>
        <v>0</v>
      </c>
      <c r="I72" s="117">
        <f t="shared" si="2"/>
        <v>0</v>
      </c>
      <c r="J72" s="117">
        <f>J73</f>
        <v>0</v>
      </c>
    </row>
    <row r="73" spans="1:11" ht="25.5">
      <c r="A73" s="127" t="s">
        <v>194</v>
      </c>
      <c r="B73" s="89" t="s">
        <v>175</v>
      </c>
      <c r="C73" s="89" t="s">
        <v>192</v>
      </c>
      <c r="D73" s="89" t="s">
        <v>178</v>
      </c>
      <c r="E73" s="89" t="s">
        <v>317</v>
      </c>
      <c r="F73" s="89" t="s">
        <v>188</v>
      </c>
      <c r="G73" s="86"/>
      <c r="H73" s="117">
        <f>G73</f>
        <v>0</v>
      </c>
      <c r="I73" s="117">
        <f t="shared" si="2"/>
        <v>0</v>
      </c>
      <c r="J73" s="117"/>
    </row>
    <row r="74" spans="1:11">
      <c r="A74" s="120" t="s">
        <v>126</v>
      </c>
      <c r="B74" s="89" t="s">
        <v>175</v>
      </c>
      <c r="C74" s="89" t="s">
        <v>192</v>
      </c>
      <c r="D74" s="89" t="s">
        <v>187</v>
      </c>
      <c r="E74" s="89"/>
      <c r="F74" s="89"/>
      <c r="G74" s="86" t="e">
        <f>#REF!+G75</f>
        <v>#REF!</v>
      </c>
      <c r="H74" s="117" t="e">
        <f>H75</f>
        <v>#REF!</v>
      </c>
      <c r="I74" s="117" t="e">
        <f t="shared" si="2"/>
        <v>#REF!</v>
      </c>
      <c r="J74" s="211">
        <f>J76</f>
        <v>1354.203</v>
      </c>
    </row>
    <row r="75" spans="1:11" ht="51">
      <c r="A75" s="88" t="s">
        <v>401</v>
      </c>
      <c r="B75" s="89" t="s">
        <v>175</v>
      </c>
      <c r="C75" s="89" t="s">
        <v>192</v>
      </c>
      <c r="D75" s="89" t="s">
        <v>187</v>
      </c>
      <c r="E75" s="89"/>
      <c r="F75" s="89"/>
      <c r="G75" s="86" t="e">
        <f>#REF!</f>
        <v>#REF!</v>
      </c>
      <c r="H75" s="117" t="e">
        <f>#REF!</f>
        <v>#REF!</v>
      </c>
      <c r="I75" s="117" t="e">
        <f t="shared" si="2"/>
        <v>#REF!</v>
      </c>
      <c r="J75" s="117">
        <f>J76</f>
        <v>1354.203</v>
      </c>
    </row>
    <row r="76" spans="1:11">
      <c r="A76" s="88" t="s">
        <v>347</v>
      </c>
      <c r="B76" s="89" t="s">
        <v>175</v>
      </c>
      <c r="C76" s="89" t="s">
        <v>192</v>
      </c>
      <c r="D76" s="89" t="s">
        <v>187</v>
      </c>
      <c r="E76" s="89" t="s">
        <v>315</v>
      </c>
      <c r="F76" s="89"/>
      <c r="G76" s="86"/>
      <c r="H76" s="117"/>
      <c r="I76" s="117">
        <f t="shared" si="2"/>
        <v>1354.203</v>
      </c>
      <c r="J76" s="117">
        <f>J77</f>
        <v>1354.203</v>
      </c>
    </row>
    <row r="77" spans="1:11" ht="25.5">
      <c r="A77" s="127" t="s">
        <v>348</v>
      </c>
      <c r="B77" s="89" t="s">
        <v>175</v>
      </c>
      <c r="C77" s="89" t="s">
        <v>192</v>
      </c>
      <c r="D77" s="89" t="s">
        <v>187</v>
      </c>
      <c r="E77" s="89" t="s">
        <v>316</v>
      </c>
      <c r="F77" s="89"/>
      <c r="G77" s="86"/>
      <c r="H77" s="117"/>
      <c r="I77" s="117">
        <f t="shared" si="2"/>
        <v>1354.203</v>
      </c>
      <c r="J77" s="117">
        <f>J78</f>
        <v>1354.203</v>
      </c>
    </row>
    <row r="78" spans="1:11" ht="25.5">
      <c r="A78" s="128" t="s">
        <v>349</v>
      </c>
      <c r="B78" s="89" t="s">
        <v>175</v>
      </c>
      <c r="C78" s="89" t="s">
        <v>192</v>
      </c>
      <c r="D78" s="89" t="s">
        <v>187</v>
      </c>
      <c r="E78" s="89" t="s">
        <v>350</v>
      </c>
      <c r="F78" s="89"/>
      <c r="G78" s="86"/>
      <c r="H78" s="117"/>
      <c r="I78" s="117">
        <f t="shared" si="2"/>
        <v>1354.203</v>
      </c>
      <c r="J78" s="117">
        <f>J79+J80</f>
        <v>1354.203</v>
      </c>
    </row>
    <row r="79" spans="1:11">
      <c r="A79" s="128" t="s">
        <v>312</v>
      </c>
      <c r="B79" s="89" t="s">
        <v>175</v>
      </c>
      <c r="C79" s="89" t="s">
        <v>192</v>
      </c>
      <c r="D79" s="89" t="s">
        <v>187</v>
      </c>
      <c r="E79" s="89" t="s">
        <v>350</v>
      </c>
      <c r="F79" s="129" t="s">
        <v>193</v>
      </c>
      <c r="G79" s="86"/>
      <c r="H79" s="117"/>
      <c r="I79" s="117">
        <f t="shared" si="2"/>
        <v>1052.123</v>
      </c>
      <c r="J79" s="117">
        <v>1052.123</v>
      </c>
    </row>
    <row r="80" spans="1:11" ht="38.25">
      <c r="A80" s="128" t="s">
        <v>340</v>
      </c>
      <c r="B80" s="89" t="s">
        <v>175</v>
      </c>
      <c r="C80" s="89" t="s">
        <v>192</v>
      </c>
      <c r="D80" s="89" t="s">
        <v>187</v>
      </c>
      <c r="E80" s="89" t="s">
        <v>350</v>
      </c>
      <c r="F80" s="129" t="s">
        <v>313</v>
      </c>
      <c r="G80" s="86"/>
      <c r="H80" s="117"/>
      <c r="I80" s="117">
        <f t="shared" si="2"/>
        <v>302.08</v>
      </c>
      <c r="J80" s="117">
        <v>302.08</v>
      </c>
    </row>
    <row r="81" spans="1:10">
      <c r="A81" s="88" t="s">
        <v>202</v>
      </c>
      <c r="B81" s="89" t="s">
        <v>175</v>
      </c>
      <c r="C81" s="89" t="s">
        <v>203</v>
      </c>
      <c r="D81" s="89" t="s">
        <v>203</v>
      </c>
      <c r="E81" s="89" t="s">
        <v>204</v>
      </c>
      <c r="F81" s="89" t="s">
        <v>179</v>
      </c>
      <c r="G81" s="86">
        <v>0</v>
      </c>
      <c r="H81" s="117">
        <v>139.80000000000001</v>
      </c>
      <c r="I81" s="117">
        <f t="shared" si="2"/>
        <v>-139.80000000000001</v>
      </c>
      <c r="J81" s="117"/>
    </row>
    <row r="82" spans="1:10">
      <c r="A82" s="88" t="s">
        <v>202</v>
      </c>
      <c r="B82" s="88"/>
      <c r="C82" s="89"/>
      <c r="D82" s="89"/>
      <c r="E82" s="89"/>
      <c r="F82" s="89"/>
      <c r="G82" s="86"/>
      <c r="H82" s="117"/>
      <c r="I82" s="117">
        <f t="shared" si="2"/>
        <v>0</v>
      </c>
      <c r="J82" s="117"/>
    </row>
    <row r="83" spans="1:10">
      <c r="A83" s="307" t="s">
        <v>37</v>
      </c>
      <c r="B83" s="307"/>
      <c r="C83" s="307"/>
      <c r="D83" s="307"/>
      <c r="E83" s="307"/>
      <c r="F83" s="307"/>
      <c r="G83" s="86" t="e">
        <f>G7+G35+#REF!+G41+G45+#REF!+G70+G81</f>
        <v>#REF!</v>
      </c>
      <c r="H83" s="132" t="e">
        <f>H7+H35+H41+H45+#REF!+H70+H81</f>
        <v>#REF!</v>
      </c>
      <c r="I83" s="117" t="e">
        <f t="shared" si="2"/>
        <v>#REF!</v>
      </c>
      <c r="J83" s="117">
        <f>J7+J35+J41+J45+J60+J70</f>
        <v>4995.7979680000008</v>
      </c>
    </row>
    <row r="84" spans="1:10">
      <c r="H84" s="133">
        <v>5067.6000000000004</v>
      </c>
    </row>
    <row r="85" spans="1:10">
      <c r="H85" s="135" t="e">
        <f>H84-H83</f>
        <v>#REF!</v>
      </c>
    </row>
    <row r="87" spans="1:10">
      <c r="J87" s="135">
        <v>0</v>
      </c>
    </row>
    <row r="90" spans="1:10">
      <c r="I90" s="136"/>
      <c r="J90" s="137"/>
    </row>
  </sheetData>
  <mergeCells count="4">
    <mergeCell ref="L1:M1"/>
    <mergeCell ref="A3:I3"/>
    <mergeCell ref="A83:F83"/>
    <mergeCell ref="F1:K1"/>
  </mergeCells>
  <pageMargins left="1.1417322834645669" right="0.19685039370078741" top="0.59055118110236227" bottom="0.27559055118110237" header="0.31496062992125984" footer="0.31496062992125984"/>
  <pageSetup paperSize="9" scale="73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89"/>
  <sheetViews>
    <sheetView workbookViewId="0">
      <selection activeCell="A3" sqref="A3:K3"/>
    </sheetView>
  </sheetViews>
  <sheetFormatPr defaultColWidth="36" defaultRowHeight="12.75"/>
  <cols>
    <col min="1" max="1" width="57.7109375" style="27" customWidth="1"/>
    <col min="2" max="2" width="8.42578125" style="27" customWidth="1"/>
    <col min="3" max="3" width="7.42578125" style="29" customWidth="1"/>
    <col min="4" max="4" width="6.7109375" style="29" customWidth="1"/>
    <col min="5" max="5" width="16.42578125" style="29" customWidth="1"/>
    <col min="6" max="6" width="8.85546875" style="29" customWidth="1"/>
    <col min="7" max="7" width="10.7109375" style="29" hidden="1" customWidth="1"/>
    <col min="8" max="8" width="15.42578125" style="135" hidden="1" customWidth="1"/>
    <col min="9" max="9" width="16.140625" style="134" hidden="1" customWidth="1"/>
    <col min="10" max="10" width="16.140625" style="134" customWidth="1"/>
    <col min="11" max="11" width="17.140625" style="135" customWidth="1"/>
    <col min="12" max="12" width="9.140625" style="30" hidden="1" customWidth="1"/>
    <col min="13" max="255" width="9.140625" style="30" customWidth="1"/>
    <col min="256" max="256" width="3.5703125" style="30" customWidth="1"/>
    <col min="257" max="16384" width="36" style="30"/>
  </cols>
  <sheetData>
    <row r="1" spans="1:14" ht="159.75" customHeight="1">
      <c r="A1" s="23"/>
      <c r="B1" s="23"/>
      <c r="C1" s="23"/>
      <c r="F1" s="274" t="s">
        <v>432</v>
      </c>
      <c r="G1" s="274"/>
      <c r="H1" s="274"/>
      <c r="I1" s="274"/>
      <c r="J1" s="274"/>
      <c r="K1" s="274"/>
      <c r="L1" s="274"/>
      <c r="M1" s="304"/>
      <c r="N1" s="304"/>
    </row>
    <row r="2" spans="1:14" ht="16.5" customHeight="1">
      <c r="B2" s="28"/>
      <c r="G2" s="92"/>
      <c r="H2" s="112"/>
      <c r="I2" s="112"/>
      <c r="J2" s="112"/>
      <c r="K2" s="112"/>
    </row>
    <row r="3" spans="1:14" s="32" customFormat="1" ht="47.25" customHeight="1">
      <c r="A3" s="305" t="s">
        <v>408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4" s="31" customFormat="1" ht="15.75">
      <c r="A4" s="114"/>
      <c r="B4" s="114"/>
      <c r="C4" s="114"/>
      <c r="D4" s="114"/>
      <c r="E4" s="115"/>
      <c r="F4" s="116"/>
      <c r="G4" s="116"/>
      <c r="H4" s="116"/>
      <c r="I4" s="116"/>
      <c r="J4" s="116"/>
      <c r="K4" s="163" t="s">
        <v>353</v>
      </c>
    </row>
    <row r="5" spans="1:14" s="59" customFormat="1" ht="81.75" customHeight="1">
      <c r="A5" s="75" t="s">
        <v>70</v>
      </c>
      <c r="B5" s="75"/>
      <c r="C5" s="84" t="s">
        <v>170</v>
      </c>
      <c r="D5" s="84" t="s">
        <v>171</v>
      </c>
      <c r="E5" s="84" t="s">
        <v>172</v>
      </c>
      <c r="F5" s="84" t="s">
        <v>173</v>
      </c>
      <c r="G5" s="85" t="s">
        <v>10</v>
      </c>
      <c r="H5" s="117" t="s">
        <v>318</v>
      </c>
      <c r="I5" s="117" t="s">
        <v>10</v>
      </c>
      <c r="J5" s="119" t="s">
        <v>300</v>
      </c>
      <c r="K5" s="119" t="s">
        <v>301</v>
      </c>
    </row>
    <row r="6" spans="1:14" s="58" customFormat="1">
      <c r="A6" s="118">
        <v>1</v>
      </c>
      <c r="B6" s="118">
        <v>2</v>
      </c>
      <c r="C6" s="84" t="s">
        <v>71</v>
      </c>
      <c r="D6" s="84" t="s">
        <v>72</v>
      </c>
      <c r="E6" s="84" t="s">
        <v>73</v>
      </c>
      <c r="F6" s="84" t="s">
        <v>74</v>
      </c>
      <c r="G6" s="118">
        <v>7</v>
      </c>
      <c r="H6" s="119">
        <v>8</v>
      </c>
      <c r="I6" s="119">
        <v>7</v>
      </c>
      <c r="J6" s="84" t="s">
        <v>364</v>
      </c>
      <c r="K6" s="164">
        <v>8</v>
      </c>
    </row>
    <row r="7" spans="1:14" s="31" customFormat="1">
      <c r="A7" s="204" t="s">
        <v>174</v>
      </c>
      <c r="B7" s="205" t="s">
        <v>175</v>
      </c>
      <c r="C7" s="205" t="s">
        <v>176</v>
      </c>
      <c r="D7" s="205" t="s">
        <v>303</v>
      </c>
      <c r="E7" s="205" t="s">
        <v>302</v>
      </c>
      <c r="F7" s="206"/>
      <c r="G7" s="207" t="e">
        <f>G8+G20+G32</f>
        <v>#REF!</v>
      </c>
      <c r="H7" s="208" t="e">
        <f>H8+H20+H32+H14</f>
        <v>#REF!</v>
      </c>
      <c r="I7" s="208" t="e">
        <f>K7-H7</f>
        <v>#REF!</v>
      </c>
      <c r="J7" s="225">
        <f>J8+J20+J32+J14</f>
        <v>2456.5600000000004</v>
      </c>
      <c r="K7" s="225">
        <f>K8+K20+K32+K14</f>
        <v>2456.5600000000004</v>
      </c>
    </row>
    <row r="8" spans="1:14" s="33" customFormat="1" ht="34.5" customHeight="1">
      <c r="A8" s="87" t="s">
        <v>177</v>
      </c>
      <c r="B8" s="84" t="s">
        <v>175</v>
      </c>
      <c r="C8" s="84" t="s">
        <v>176</v>
      </c>
      <c r="D8" s="84" t="s">
        <v>178</v>
      </c>
      <c r="E8" s="84" t="s">
        <v>302</v>
      </c>
      <c r="F8" s="85" t="s">
        <v>209</v>
      </c>
      <c r="G8" s="86" t="e">
        <f>#REF!+G9</f>
        <v>#REF!</v>
      </c>
      <c r="H8" s="117">
        <v>660</v>
      </c>
      <c r="I8" s="117">
        <f t="shared" ref="I8:I81" si="0">K8-H8</f>
        <v>119.38</v>
      </c>
      <c r="J8" s="117">
        <f>J9</f>
        <v>779.38</v>
      </c>
      <c r="K8" s="117">
        <f>K9</f>
        <v>779.38</v>
      </c>
    </row>
    <row r="9" spans="1:14" s="31" customFormat="1" ht="50.25" customHeight="1">
      <c r="A9" s="88" t="s">
        <v>393</v>
      </c>
      <c r="B9" s="89" t="s">
        <v>175</v>
      </c>
      <c r="C9" s="89" t="s">
        <v>176</v>
      </c>
      <c r="D9" s="89" t="s">
        <v>178</v>
      </c>
      <c r="E9" s="89" t="s">
        <v>304</v>
      </c>
      <c r="F9" s="89" t="s">
        <v>209</v>
      </c>
      <c r="G9" s="86">
        <f t="shared" ref="G9" si="1">G10</f>
        <v>500</v>
      </c>
      <c r="H9" s="117">
        <f>H10</f>
        <v>0</v>
      </c>
      <c r="I9" s="117">
        <f t="shared" si="0"/>
        <v>779.38</v>
      </c>
      <c r="J9" s="117">
        <f>J10</f>
        <v>779.38</v>
      </c>
      <c r="K9" s="117">
        <f>K10</f>
        <v>779.38</v>
      </c>
    </row>
    <row r="10" spans="1:14" s="31" customFormat="1" ht="17.25" customHeight="1">
      <c r="A10" s="88" t="s">
        <v>181</v>
      </c>
      <c r="B10" s="89" t="s">
        <v>175</v>
      </c>
      <c r="C10" s="89" t="s">
        <v>176</v>
      </c>
      <c r="D10" s="89" t="s">
        <v>178</v>
      </c>
      <c r="E10" s="89" t="s">
        <v>319</v>
      </c>
      <c r="F10" s="89"/>
      <c r="G10" s="86">
        <f>G12+G13</f>
        <v>500</v>
      </c>
      <c r="H10" s="117"/>
      <c r="I10" s="117">
        <f t="shared" si="0"/>
        <v>779.38</v>
      </c>
      <c r="J10" s="117">
        <f>J12+J13</f>
        <v>779.38</v>
      </c>
      <c r="K10" s="117">
        <f>K12+K13</f>
        <v>779.38</v>
      </c>
    </row>
    <row r="11" spans="1:14" s="31" customFormat="1" ht="25.5">
      <c r="A11" s="88" t="s">
        <v>394</v>
      </c>
      <c r="B11" s="89" t="s">
        <v>175</v>
      </c>
      <c r="C11" s="89" t="s">
        <v>176</v>
      </c>
      <c r="D11" s="89" t="s">
        <v>178</v>
      </c>
      <c r="E11" s="89" t="s">
        <v>320</v>
      </c>
      <c r="F11" s="89"/>
      <c r="G11" s="121"/>
      <c r="H11" s="117"/>
      <c r="I11" s="117">
        <f t="shared" si="0"/>
        <v>779.38</v>
      </c>
      <c r="J11" s="117">
        <f>J12+J13</f>
        <v>779.38</v>
      </c>
      <c r="K11" s="117">
        <f>K12+K13</f>
        <v>779.38</v>
      </c>
    </row>
    <row r="12" spans="1:14" s="31" customFormat="1">
      <c r="A12" s="88" t="s">
        <v>321</v>
      </c>
      <c r="B12" s="89" t="s">
        <v>175</v>
      </c>
      <c r="C12" s="89" t="s">
        <v>176</v>
      </c>
      <c r="D12" s="89" t="s">
        <v>178</v>
      </c>
      <c r="E12" s="89" t="s">
        <v>320</v>
      </c>
      <c r="F12" s="89" t="s">
        <v>180</v>
      </c>
      <c r="G12" s="121">
        <v>500</v>
      </c>
      <c r="H12" s="117"/>
      <c r="I12" s="117">
        <f t="shared" si="0"/>
        <v>598.6</v>
      </c>
      <c r="J12" s="117">
        <v>598.6</v>
      </c>
      <c r="K12" s="117">
        <v>598.6</v>
      </c>
      <c r="N12" s="30"/>
    </row>
    <row r="13" spans="1:14" s="31" customFormat="1">
      <c r="A13" s="88" t="s">
        <v>322</v>
      </c>
      <c r="B13" s="89" t="s">
        <v>175</v>
      </c>
      <c r="C13" s="89" t="s">
        <v>176</v>
      </c>
      <c r="D13" s="89" t="s">
        <v>178</v>
      </c>
      <c r="E13" s="89" t="s">
        <v>320</v>
      </c>
      <c r="F13" s="89" t="s">
        <v>305</v>
      </c>
      <c r="G13" s="121"/>
      <c r="H13" s="117"/>
      <c r="I13" s="117">
        <f t="shared" si="0"/>
        <v>180.78</v>
      </c>
      <c r="J13" s="117">
        <v>180.78</v>
      </c>
      <c r="K13" s="117">
        <v>180.78</v>
      </c>
      <c r="N13" s="30"/>
    </row>
    <row r="14" spans="1:14" s="60" customFormat="1" ht="38.25">
      <c r="A14" s="122" t="s">
        <v>66</v>
      </c>
      <c r="B14" s="89" t="s">
        <v>175</v>
      </c>
      <c r="C14" s="123" t="s">
        <v>182</v>
      </c>
      <c r="D14" s="123" t="s">
        <v>183</v>
      </c>
      <c r="E14" s="123" t="s">
        <v>302</v>
      </c>
      <c r="F14" s="123" t="s">
        <v>209</v>
      </c>
      <c r="G14" s="86"/>
      <c r="H14" s="117" t="e">
        <f>#REF!</f>
        <v>#REF!</v>
      </c>
      <c r="I14" s="117">
        <f>K1</f>
        <v>0</v>
      </c>
      <c r="J14" s="117">
        <f t="shared" ref="J14:K16" si="2">J15</f>
        <v>470.72</v>
      </c>
      <c r="K14" s="117">
        <f t="shared" si="2"/>
        <v>470.72</v>
      </c>
      <c r="L14" s="31"/>
    </row>
    <row r="15" spans="1:14" s="60" customFormat="1" ht="42.75" customHeight="1">
      <c r="A15" s="122" t="s">
        <v>395</v>
      </c>
      <c r="B15" s="89" t="s">
        <v>175</v>
      </c>
      <c r="C15" s="125" t="s">
        <v>176</v>
      </c>
      <c r="D15" s="125" t="s">
        <v>183</v>
      </c>
      <c r="E15" s="126" t="s">
        <v>304</v>
      </c>
      <c r="F15" s="90" t="s">
        <v>303</v>
      </c>
      <c r="G15" s="86"/>
      <c r="H15" s="117"/>
      <c r="I15" s="117"/>
      <c r="J15" s="117">
        <f t="shared" si="2"/>
        <v>470.72</v>
      </c>
      <c r="K15" s="117">
        <f t="shared" si="2"/>
        <v>470.72</v>
      </c>
      <c r="L15" s="31"/>
    </row>
    <row r="16" spans="1:14" s="60" customFormat="1" ht="30" customHeight="1">
      <c r="A16" s="124" t="s">
        <v>184</v>
      </c>
      <c r="B16" s="89" t="s">
        <v>175</v>
      </c>
      <c r="C16" s="125" t="s">
        <v>176</v>
      </c>
      <c r="D16" s="125" t="s">
        <v>183</v>
      </c>
      <c r="E16" s="126" t="s">
        <v>319</v>
      </c>
      <c r="F16" s="90"/>
      <c r="G16" s="86"/>
      <c r="H16" s="117"/>
      <c r="I16" s="117"/>
      <c r="J16" s="117">
        <f t="shared" si="2"/>
        <v>470.72</v>
      </c>
      <c r="K16" s="117">
        <f t="shared" si="2"/>
        <v>470.72</v>
      </c>
      <c r="L16" s="31"/>
    </row>
    <row r="17" spans="1:12" s="60" customFormat="1" ht="40.5" customHeight="1">
      <c r="A17" s="124" t="s">
        <v>396</v>
      </c>
      <c r="B17" s="89" t="s">
        <v>175</v>
      </c>
      <c r="C17" s="125" t="s">
        <v>176</v>
      </c>
      <c r="D17" s="125" t="s">
        <v>183</v>
      </c>
      <c r="E17" s="126" t="s">
        <v>319</v>
      </c>
      <c r="F17" s="90"/>
      <c r="G17" s="86"/>
      <c r="H17" s="117"/>
      <c r="I17" s="117"/>
      <c r="J17" s="117">
        <f>J18+J19</f>
        <v>470.72</v>
      </c>
      <c r="K17" s="117">
        <f>K18+K19</f>
        <v>470.72</v>
      </c>
      <c r="L17" s="31"/>
    </row>
    <row r="18" spans="1:12" s="60" customFormat="1" ht="40.5" customHeight="1">
      <c r="A18" s="124" t="s">
        <v>321</v>
      </c>
      <c r="B18" s="89" t="s">
        <v>175</v>
      </c>
      <c r="C18" s="125" t="s">
        <v>176</v>
      </c>
      <c r="D18" s="125" t="s">
        <v>183</v>
      </c>
      <c r="E18" s="126" t="s">
        <v>351</v>
      </c>
      <c r="F18" s="90" t="s">
        <v>180</v>
      </c>
      <c r="G18" s="86"/>
      <c r="H18" s="117"/>
      <c r="I18" s="117"/>
      <c r="J18" s="117">
        <v>361.54</v>
      </c>
      <c r="K18" s="117">
        <v>361.54</v>
      </c>
      <c r="L18" s="31"/>
    </row>
    <row r="19" spans="1:12" s="60" customFormat="1" ht="40.5" customHeight="1">
      <c r="A19" s="124" t="s">
        <v>352</v>
      </c>
      <c r="B19" s="89" t="s">
        <v>175</v>
      </c>
      <c r="C19" s="125" t="s">
        <v>176</v>
      </c>
      <c r="D19" s="125" t="s">
        <v>183</v>
      </c>
      <c r="E19" s="126" t="s">
        <v>351</v>
      </c>
      <c r="F19" s="90" t="s">
        <v>305</v>
      </c>
      <c r="G19" s="86"/>
      <c r="H19" s="117"/>
      <c r="I19" s="117"/>
      <c r="J19" s="117">
        <v>109.18</v>
      </c>
      <c r="K19" s="117">
        <v>109.18</v>
      </c>
      <c r="L19" s="31"/>
    </row>
    <row r="20" spans="1:12" s="60" customFormat="1" ht="54" customHeight="1">
      <c r="A20" s="88" t="s">
        <v>65</v>
      </c>
      <c r="B20" s="89" t="s">
        <v>175</v>
      </c>
      <c r="C20" s="89" t="s">
        <v>176</v>
      </c>
      <c r="D20" s="89" t="s">
        <v>186</v>
      </c>
      <c r="E20" s="89"/>
      <c r="F20" s="89"/>
      <c r="G20" s="86" t="e">
        <f>#REF!+#REF!</f>
        <v>#REF!</v>
      </c>
      <c r="H20" s="117" t="e">
        <f>#REF!</f>
        <v>#REF!</v>
      </c>
      <c r="I20" s="117" t="e">
        <f t="shared" si="0"/>
        <v>#REF!</v>
      </c>
      <c r="J20" s="117">
        <f>J21</f>
        <v>1196.46</v>
      </c>
      <c r="K20" s="117">
        <f>K21</f>
        <v>1196.46</v>
      </c>
    </row>
    <row r="21" spans="1:12" ht="35.25" customHeight="1">
      <c r="A21" s="120" t="s">
        <v>323</v>
      </c>
      <c r="B21" s="89" t="s">
        <v>175</v>
      </c>
      <c r="C21" s="89" t="s">
        <v>176</v>
      </c>
      <c r="D21" s="89" t="s">
        <v>186</v>
      </c>
      <c r="E21" s="89" t="s">
        <v>324</v>
      </c>
      <c r="F21" s="89"/>
      <c r="G21" s="121"/>
      <c r="H21" s="117"/>
      <c r="I21" s="117">
        <f t="shared" si="0"/>
        <v>1196.46</v>
      </c>
      <c r="J21" s="117">
        <f>J22</f>
        <v>1196.46</v>
      </c>
      <c r="K21" s="117">
        <f>K22</f>
        <v>1196.46</v>
      </c>
    </row>
    <row r="22" spans="1:12" ht="51">
      <c r="A22" s="88" t="s">
        <v>397</v>
      </c>
      <c r="B22" s="89" t="s">
        <v>175</v>
      </c>
      <c r="C22" s="89" t="s">
        <v>176</v>
      </c>
      <c r="D22" s="89" t="s">
        <v>186</v>
      </c>
      <c r="E22" s="89" t="s">
        <v>306</v>
      </c>
      <c r="F22" s="89"/>
      <c r="G22" s="121"/>
      <c r="H22" s="117"/>
      <c r="I22" s="117">
        <f t="shared" si="0"/>
        <v>1196.46</v>
      </c>
      <c r="J22" s="117">
        <f>J23+J26</f>
        <v>1196.46</v>
      </c>
      <c r="K22" s="117">
        <f>K23+K26</f>
        <v>1196.46</v>
      </c>
    </row>
    <row r="23" spans="1:12" ht="25.5">
      <c r="A23" s="128" t="s">
        <v>398</v>
      </c>
      <c r="B23" s="89" t="s">
        <v>175</v>
      </c>
      <c r="C23" s="89" t="s">
        <v>176</v>
      </c>
      <c r="D23" s="89" t="s">
        <v>186</v>
      </c>
      <c r="E23" s="89" t="s">
        <v>307</v>
      </c>
      <c r="F23" s="89"/>
      <c r="G23" s="121"/>
      <c r="H23" s="117"/>
      <c r="I23" s="117">
        <f t="shared" si="0"/>
        <v>1196.46</v>
      </c>
      <c r="J23" s="117">
        <f>J24+J25</f>
        <v>1196.46</v>
      </c>
      <c r="K23" s="117">
        <f>K24+K25</f>
        <v>1196.46</v>
      </c>
    </row>
    <row r="24" spans="1:12">
      <c r="A24" s="128" t="s">
        <v>321</v>
      </c>
      <c r="B24" s="89" t="s">
        <v>175</v>
      </c>
      <c r="C24" s="89" t="s">
        <v>176</v>
      </c>
      <c r="D24" s="89" t="s">
        <v>186</v>
      </c>
      <c r="E24" s="89" t="s">
        <v>307</v>
      </c>
      <c r="F24" s="129" t="s">
        <v>180</v>
      </c>
      <c r="G24" s="121"/>
      <c r="H24" s="117"/>
      <c r="I24" s="117">
        <f t="shared" si="0"/>
        <v>918.94</v>
      </c>
      <c r="J24" s="117">
        <v>918.94</v>
      </c>
      <c r="K24" s="117">
        <v>918.94</v>
      </c>
    </row>
    <row r="25" spans="1:12" ht="38.25">
      <c r="A25" s="128" t="s">
        <v>325</v>
      </c>
      <c r="B25" s="89" t="s">
        <v>175</v>
      </c>
      <c r="C25" s="89" t="s">
        <v>176</v>
      </c>
      <c r="D25" s="89" t="s">
        <v>186</v>
      </c>
      <c r="E25" s="89" t="s">
        <v>307</v>
      </c>
      <c r="F25" s="129" t="s">
        <v>305</v>
      </c>
      <c r="G25" s="121"/>
      <c r="H25" s="117"/>
      <c r="I25" s="117">
        <f t="shared" si="0"/>
        <v>277.52</v>
      </c>
      <c r="J25" s="117">
        <v>277.52</v>
      </c>
      <c r="K25" s="117">
        <v>277.52</v>
      </c>
    </row>
    <row r="26" spans="1:12" ht="25.5">
      <c r="A26" s="128" t="s">
        <v>399</v>
      </c>
      <c r="B26" s="89" t="s">
        <v>175</v>
      </c>
      <c r="C26" s="89" t="s">
        <v>176</v>
      </c>
      <c r="D26" s="89" t="s">
        <v>186</v>
      </c>
      <c r="E26" s="89" t="s">
        <v>308</v>
      </c>
      <c r="F26" s="89"/>
      <c r="G26" s="121"/>
      <c r="H26" s="117"/>
      <c r="I26" s="117">
        <f t="shared" si="0"/>
        <v>0</v>
      </c>
      <c r="J26" s="117">
        <f>J27+J28+J29+J30+J31</f>
        <v>0</v>
      </c>
      <c r="K26" s="117">
        <f>K27+K28+K29+K30+K31</f>
        <v>0</v>
      </c>
    </row>
    <row r="27" spans="1:12" ht="25.5">
      <c r="A27" s="128" t="s">
        <v>326</v>
      </c>
      <c r="B27" s="89" t="s">
        <v>175</v>
      </c>
      <c r="C27" s="89" t="s">
        <v>176</v>
      </c>
      <c r="D27" s="89" t="s">
        <v>186</v>
      </c>
      <c r="E27" s="89" t="s">
        <v>308</v>
      </c>
      <c r="F27" s="130" t="s">
        <v>185</v>
      </c>
      <c r="G27" s="121"/>
      <c r="H27" s="117"/>
      <c r="I27" s="117">
        <f t="shared" si="0"/>
        <v>0</v>
      </c>
      <c r="J27" s="117"/>
      <c r="K27" s="117"/>
    </row>
    <row r="28" spans="1:12" ht="25.5">
      <c r="A28" s="128" t="s">
        <v>194</v>
      </c>
      <c r="B28" s="89" t="s">
        <v>175</v>
      </c>
      <c r="C28" s="89" t="s">
        <v>176</v>
      </c>
      <c r="D28" s="89" t="s">
        <v>186</v>
      </c>
      <c r="E28" s="89" t="s">
        <v>308</v>
      </c>
      <c r="F28" s="130">
        <v>244</v>
      </c>
      <c r="G28" s="121"/>
      <c r="H28" s="117"/>
      <c r="I28" s="117">
        <f t="shared" si="0"/>
        <v>0</v>
      </c>
      <c r="J28" s="117"/>
      <c r="K28" s="117"/>
    </row>
    <row r="29" spans="1:12" ht="76.5">
      <c r="A29" s="128" t="s">
        <v>327</v>
      </c>
      <c r="B29" s="89" t="s">
        <v>175</v>
      </c>
      <c r="C29" s="89" t="s">
        <v>176</v>
      </c>
      <c r="D29" s="89" t="s">
        <v>186</v>
      </c>
      <c r="E29" s="89" t="s">
        <v>308</v>
      </c>
      <c r="F29" s="129" t="s">
        <v>328</v>
      </c>
      <c r="G29" s="121"/>
      <c r="H29" s="117"/>
      <c r="I29" s="117">
        <f t="shared" si="0"/>
        <v>0</v>
      </c>
      <c r="J29" s="117"/>
      <c r="K29" s="117"/>
    </row>
    <row r="30" spans="1:12">
      <c r="A30" s="128" t="s">
        <v>189</v>
      </c>
      <c r="B30" s="89" t="s">
        <v>175</v>
      </c>
      <c r="C30" s="89" t="s">
        <v>176</v>
      </c>
      <c r="D30" s="89" t="s">
        <v>186</v>
      </c>
      <c r="E30" s="89" t="s">
        <v>308</v>
      </c>
      <c r="F30" s="129" t="s">
        <v>190</v>
      </c>
      <c r="G30" s="121"/>
      <c r="H30" s="117"/>
      <c r="I30" s="117">
        <f t="shared" si="0"/>
        <v>0</v>
      </c>
      <c r="J30" s="117"/>
      <c r="K30" s="117"/>
    </row>
    <row r="31" spans="1:12">
      <c r="A31" s="128" t="s">
        <v>329</v>
      </c>
      <c r="B31" s="89" t="s">
        <v>175</v>
      </c>
      <c r="C31" s="89" t="s">
        <v>176</v>
      </c>
      <c r="D31" s="89" t="s">
        <v>186</v>
      </c>
      <c r="E31" s="89" t="s">
        <v>308</v>
      </c>
      <c r="F31" s="129" t="s">
        <v>191</v>
      </c>
      <c r="G31" s="121"/>
      <c r="H31" s="117"/>
      <c r="I31" s="117">
        <f t="shared" si="0"/>
        <v>0</v>
      </c>
      <c r="J31" s="117"/>
      <c r="K31" s="117"/>
    </row>
    <row r="32" spans="1:12">
      <c r="A32" s="120" t="s">
        <v>64</v>
      </c>
      <c r="B32" s="89" t="s">
        <v>175</v>
      </c>
      <c r="C32" s="89" t="s">
        <v>176</v>
      </c>
      <c r="D32" s="89" t="s">
        <v>192</v>
      </c>
      <c r="E32" s="89"/>
      <c r="F32" s="89"/>
      <c r="G32" s="86" t="e">
        <f>#REF!</f>
        <v>#REF!</v>
      </c>
      <c r="H32" s="117"/>
      <c r="I32" s="117">
        <f t="shared" si="0"/>
        <v>10</v>
      </c>
      <c r="J32" s="117">
        <f>J33</f>
        <v>10</v>
      </c>
      <c r="K32" s="117">
        <f>K33</f>
        <v>10</v>
      </c>
    </row>
    <row r="33" spans="1:12" ht="38.25">
      <c r="A33" s="120" t="s">
        <v>330</v>
      </c>
      <c r="B33" s="89" t="s">
        <v>175</v>
      </c>
      <c r="C33" s="89" t="s">
        <v>176</v>
      </c>
      <c r="D33" s="89" t="s">
        <v>192</v>
      </c>
      <c r="E33" s="89" t="s">
        <v>331</v>
      </c>
      <c r="F33" s="89"/>
      <c r="G33" s="86"/>
      <c r="H33" s="117"/>
      <c r="I33" s="117">
        <f t="shared" si="0"/>
        <v>10</v>
      </c>
      <c r="J33" s="117">
        <f>J34</f>
        <v>10</v>
      </c>
      <c r="K33" s="117">
        <f>K34</f>
        <v>10</v>
      </c>
    </row>
    <row r="34" spans="1:12" ht="25.5">
      <c r="A34" s="131" t="s">
        <v>194</v>
      </c>
      <c r="B34" s="89" t="s">
        <v>175</v>
      </c>
      <c r="C34" s="89" t="s">
        <v>176</v>
      </c>
      <c r="D34" s="89" t="s">
        <v>192</v>
      </c>
      <c r="E34" s="89" t="s">
        <v>331</v>
      </c>
      <c r="F34" s="84" t="s">
        <v>188</v>
      </c>
      <c r="G34" s="86"/>
      <c r="H34" s="117"/>
      <c r="I34" s="117">
        <f t="shared" si="0"/>
        <v>10</v>
      </c>
      <c r="J34" s="117">
        <v>10</v>
      </c>
      <c r="K34" s="117">
        <v>10</v>
      </c>
      <c r="L34" s="30" t="s">
        <v>332</v>
      </c>
    </row>
    <row r="35" spans="1:12">
      <c r="A35" s="120" t="s">
        <v>205</v>
      </c>
      <c r="B35" s="89" t="s">
        <v>175</v>
      </c>
      <c r="C35" s="89" t="s">
        <v>178</v>
      </c>
      <c r="D35" s="89"/>
      <c r="E35" s="89"/>
      <c r="F35" s="89"/>
      <c r="G35" s="86" t="e">
        <f>G36</f>
        <v>#REF!</v>
      </c>
      <c r="H35" s="117" t="e">
        <f>H36</f>
        <v>#REF!</v>
      </c>
      <c r="I35" s="117" t="e">
        <f t="shared" si="0"/>
        <v>#REF!</v>
      </c>
      <c r="J35" s="211">
        <f>J36</f>
        <v>89.699999999999989</v>
      </c>
      <c r="K35" s="211">
        <f>K36</f>
        <v>89.699999999999989</v>
      </c>
    </row>
    <row r="36" spans="1:12">
      <c r="A36" s="120" t="s">
        <v>80</v>
      </c>
      <c r="B36" s="89" t="s">
        <v>175</v>
      </c>
      <c r="C36" s="89" t="s">
        <v>178</v>
      </c>
      <c r="D36" s="89" t="s">
        <v>183</v>
      </c>
      <c r="E36" s="89"/>
      <c r="F36" s="89"/>
      <c r="G36" s="86" t="e">
        <f>#REF!+#REF!</f>
        <v>#REF!</v>
      </c>
      <c r="H36" s="117" t="e">
        <f>#REF!</f>
        <v>#REF!</v>
      </c>
      <c r="I36" s="117" t="e">
        <f t="shared" si="0"/>
        <v>#REF!</v>
      </c>
      <c r="J36" s="117">
        <f>J37</f>
        <v>89.699999999999989</v>
      </c>
      <c r="K36" s="117">
        <f>K37</f>
        <v>89.699999999999989</v>
      </c>
    </row>
    <row r="37" spans="1:12" ht="63.75">
      <c r="A37" s="131" t="s">
        <v>400</v>
      </c>
      <c r="B37" s="89" t="s">
        <v>175</v>
      </c>
      <c r="C37" s="89" t="s">
        <v>178</v>
      </c>
      <c r="D37" s="89" t="s">
        <v>183</v>
      </c>
      <c r="E37" s="89" t="s">
        <v>333</v>
      </c>
      <c r="F37" s="89"/>
      <c r="G37" s="121"/>
      <c r="H37" s="117"/>
      <c r="I37" s="117">
        <f t="shared" si="0"/>
        <v>89.699999999999989</v>
      </c>
      <c r="J37" s="117">
        <f>J38+J39+J40</f>
        <v>89.699999999999989</v>
      </c>
      <c r="K37" s="117">
        <f>K38+K39+K40</f>
        <v>89.699999999999989</v>
      </c>
    </row>
    <row r="38" spans="1:12">
      <c r="A38" s="128" t="s">
        <v>321</v>
      </c>
      <c r="B38" s="89" t="s">
        <v>175</v>
      </c>
      <c r="C38" s="89" t="s">
        <v>178</v>
      </c>
      <c r="D38" s="89" t="s">
        <v>183</v>
      </c>
      <c r="E38" s="89" t="s">
        <v>333</v>
      </c>
      <c r="F38" s="129" t="s">
        <v>180</v>
      </c>
      <c r="G38" s="121"/>
      <c r="H38" s="117">
        <v>0</v>
      </c>
      <c r="I38" s="117">
        <f t="shared" si="0"/>
        <v>65.66</v>
      </c>
      <c r="J38" s="117">
        <v>65.66</v>
      </c>
      <c r="K38" s="117">
        <v>65.66</v>
      </c>
      <c r="L38" s="30" t="s">
        <v>334</v>
      </c>
    </row>
    <row r="39" spans="1:12" ht="38.25">
      <c r="A39" s="128" t="s">
        <v>325</v>
      </c>
      <c r="B39" s="89" t="s">
        <v>175</v>
      </c>
      <c r="C39" s="89" t="s">
        <v>178</v>
      </c>
      <c r="D39" s="89" t="s">
        <v>183</v>
      </c>
      <c r="E39" s="89" t="s">
        <v>333</v>
      </c>
      <c r="F39" s="129" t="s">
        <v>305</v>
      </c>
      <c r="G39" s="121"/>
      <c r="H39" s="117">
        <v>0</v>
      </c>
      <c r="I39" s="117">
        <f t="shared" si="0"/>
        <v>19.829999999999998</v>
      </c>
      <c r="J39" s="117">
        <v>19.829999999999998</v>
      </c>
      <c r="K39" s="117">
        <v>19.829999999999998</v>
      </c>
      <c r="L39" s="30" t="s">
        <v>334</v>
      </c>
    </row>
    <row r="40" spans="1:12" ht="25.5">
      <c r="A40" s="131" t="s">
        <v>194</v>
      </c>
      <c r="B40" s="89" t="s">
        <v>175</v>
      </c>
      <c r="C40" s="89" t="s">
        <v>178</v>
      </c>
      <c r="D40" s="89" t="s">
        <v>183</v>
      </c>
      <c r="E40" s="89" t="s">
        <v>333</v>
      </c>
      <c r="F40" s="89" t="s">
        <v>188</v>
      </c>
      <c r="G40" s="121"/>
      <c r="H40" s="117"/>
      <c r="I40" s="117">
        <f t="shared" si="0"/>
        <v>4.21</v>
      </c>
      <c r="J40" s="117">
        <v>4.21</v>
      </c>
      <c r="K40" s="117">
        <v>4.21</v>
      </c>
      <c r="L40" s="30" t="s">
        <v>334</v>
      </c>
    </row>
    <row r="41" spans="1:12">
      <c r="A41" s="120" t="s">
        <v>195</v>
      </c>
      <c r="B41" s="89" t="s">
        <v>175</v>
      </c>
      <c r="C41" s="89" t="s">
        <v>187</v>
      </c>
      <c r="D41" s="89"/>
      <c r="E41" s="89"/>
      <c r="F41" s="89"/>
      <c r="G41" s="86" t="e">
        <f>G42+#REF!</f>
        <v>#REF!</v>
      </c>
      <c r="H41" s="117" t="e">
        <f>H42</f>
        <v>#REF!</v>
      </c>
      <c r="I41" s="117" t="e">
        <f t="shared" si="0"/>
        <v>#REF!</v>
      </c>
      <c r="J41" s="211">
        <f t="shared" ref="J41:K43" si="3">J42</f>
        <v>0</v>
      </c>
      <c r="K41" s="211">
        <f t="shared" si="3"/>
        <v>0</v>
      </c>
    </row>
    <row r="42" spans="1:12">
      <c r="A42" s="120" t="s">
        <v>52</v>
      </c>
      <c r="B42" s="89" t="s">
        <v>175</v>
      </c>
      <c r="C42" s="89" t="s">
        <v>187</v>
      </c>
      <c r="D42" s="89" t="s">
        <v>183</v>
      </c>
      <c r="E42" s="89"/>
      <c r="F42" s="89"/>
      <c r="G42" s="86" t="e">
        <f>#REF!+#REF!+#REF!+#REF!+#REF!</f>
        <v>#REF!</v>
      </c>
      <c r="H42" s="117" t="e">
        <f>#REF!</f>
        <v>#REF!</v>
      </c>
      <c r="I42" s="117" t="e">
        <f t="shared" si="0"/>
        <v>#REF!</v>
      </c>
      <c r="J42" s="117">
        <f t="shared" si="3"/>
        <v>0</v>
      </c>
      <c r="K42" s="117">
        <f t="shared" si="3"/>
        <v>0</v>
      </c>
    </row>
    <row r="43" spans="1:12" ht="25.5">
      <c r="A43" s="127" t="s">
        <v>335</v>
      </c>
      <c r="B43" s="89" t="s">
        <v>175</v>
      </c>
      <c r="C43" s="89" t="s">
        <v>187</v>
      </c>
      <c r="D43" s="89" t="s">
        <v>183</v>
      </c>
      <c r="E43" s="89" t="s">
        <v>336</v>
      </c>
      <c r="F43" s="89"/>
      <c r="G43" s="121"/>
      <c r="H43" s="117"/>
      <c r="I43" s="117">
        <f t="shared" si="0"/>
        <v>0</v>
      </c>
      <c r="J43" s="117">
        <f t="shared" si="3"/>
        <v>0</v>
      </c>
      <c r="K43" s="117">
        <f t="shared" si="3"/>
        <v>0</v>
      </c>
    </row>
    <row r="44" spans="1:12" ht="25.5">
      <c r="A44" s="127" t="s">
        <v>194</v>
      </c>
      <c r="B44" s="89" t="s">
        <v>175</v>
      </c>
      <c r="C44" s="89" t="s">
        <v>187</v>
      </c>
      <c r="D44" s="89" t="s">
        <v>183</v>
      </c>
      <c r="E44" s="89" t="s">
        <v>336</v>
      </c>
      <c r="F44" s="89" t="s">
        <v>188</v>
      </c>
      <c r="G44" s="121"/>
      <c r="H44" s="117"/>
      <c r="I44" s="117">
        <f t="shared" si="0"/>
        <v>0</v>
      </c>
      <c r="J44" s="117"/>
      <c r="K44" s="117"/>
    </row>
    <row r="45" spans="1:12">
      <c r="A45" s="120" t="s">
        <v>197</v>
      </c>
      <c r="B45" s="89" t="s">
        <v>175</v>
      </c>
      <c r="C45" s="89" t="s">
        <v>196</v>
      </c>
      <c r="D45" s="89"/>
      <c r="E45" s="89"/>
      <c r="F45" s="89"/>
      <c r="G45" s="86" t="e">
        <f>G46</f>
        <v>#REF!</v>
      </c>
      <c r="H45" s="117" t="e">
        <f>H46</f>
        <v>#REF!</v>
      </c>
      <c r="I45" s="117" t="e">
        <f t="shared" si="0"/>
        <v>#REF!</v>
      </c>
      <c r="J45" s="211">
        <f t="shared" ref="J45:K47" si="4">J46</f>
        <v>291.96000000000004</v>
      </c>
      <c r="K45" s="211">
        <f t="shared" si="4"/>
        <v>291.96000000000004</v>
      </c>
    </row>
    <row r="46" spans="1:12">
      <c r="A46" s="120" t="s">
        <v>46</v>
      </c>
      <c r="B46" s="89" t="s">
        <v>175</v>
      </c>
      <c r="C46" s="89" t="s">
        <v>196</v>
      </c>
      <c r="D46" s="89" t="s">
        <v>196</v>
      </c>
      <c r="E46" s="89"/>
      <c r="F46" s="89"/>
      <c r="G46" s="86" t="e">
        <f>#REF!+#REF!</f>
        <v>#REF!</v>
      </c>
      <c r="H46" s="117" t="e">
        <f>#REF!</f>
        <v>#REF!</v>
      </c>
      <c r="I46" s="117" t="e">
        <f t="shared" si="0"/>
        <v>#REF!</v>
      </c>
      <c r="J46" s="117">
        <f t="shared" si="4"/>
        <v>291.96000000000004</v>
      </c>
      <c r="K46" s="117">
        <f t="shared" si="4"/>
        <v>291.96000000000004</v>
      </c>
    </row>
    <row r="47" spans="1:12">
      <c r="A47" s="127" t="s">
        <v>337</v>
      </c>
      <c r="B47" s="89" t="s">
        <v>175</v>
      </c>
      <c r="C47" s="89" t="s">
        <v>196</v>
      </c>
      <c r="D47" s="89" t="s">
        <v>196</v>
      </c>
      <c r="E47" s="89" t="s">
        <v>309</v>
      </c>
      <c r="F47" s="89"/>
      <c r="G47" s="121"/>
      <c r="H47" s="117"/>
      <c r="I47" s="117">
        <f t="shared" si="0"/>
        <v>291.96000000000004</v>
      </c>
      <c r="J47" s="117">
        <f t="shared" si="4"/>
        <v>291.96000000000004</v>
      </c>
      <c r="K47" s="117">
        <f t="shared" si="4"/>
        <v>291.96000000000004</v>
      </c>
    </row>
    <row r="48" spans="1:12" ht="25.5">
      <c r="A48" s="127" t="s">
        <v>338</v>
      </c>
      <c r="B48" s="89" t="s">
        <v>175</v>
      </c>
      <c r="C48" s="89" t="s">
        <v>196</v>
      </c>
      <c r="D48" s="89" t="s">
        <v>196</v>
      </c>
      <c r="E48" s="89" t="s">
        <v>310</v>
      </c>
      <c r="F48" s="89"/>
      <c r="G48" s="121"/>
      <c r="H48" s="117"/>
      <c r="I48" s="117">
        <f t="shared" si="0"/>
        <v>291.96000000000004</v>
      </c>
      <c r="J48" s="117">
        <f>J49+J52</f>
        <v>291.96000000000004</v>
      </c>
      <c r="K48" s="117">
        <f>K49+K52</f>
        <v>291.96000000000004</v>
      </c>
    </row>
    <row r="49" spans="1:11" ht="25.5">
      <c r="A49" s="128" t="s">
        <v>339</v>
      </c>
      <c r="B49" s="89" t="s">
        <v>175</v>
      </c>
      <c r="C49" s="89" t="s">
        <v>196</v>
      </c>
      <c r="D49" s="89" t="s">
        <v>196</v>
      </c>
      <c r="E49" s="89" t="s">
        <v>311</v>
      </c>
      <c r="F49" s="89"/>
      <c r="G49" s="121"/>
      <c r="H49" s="117"/>
      <c r="I49" s="117">
        <f t="shared" si="0"/>
        <v>281.96000000000004</v>
      </c>
      <c r="J49" s="117">
        <f>J50+J51</f>
        <v>281.96000000000004</v>
      </c>
      <c r="K49" s="117">
        <f>K50+K51</f>
        <v>281.96000000000004</v>
      </c>
    </row>
    <row r="50" spans="1:11">
      <c r="A50" s="128" t="s">
        <v>312</v>
      </c>
      <c r="B50" s="89" t="s">
        <v>175</v>
      </c>
      <c r="C50" s="89" t="s">
        <v>196</v>
      </c>
      <c r="D50" s="89" t="s">
        <v>196</v>
      </c>
      <c r="E50" s="89" t="s">
        <v>311</v>
      </c>
      <c r="F50" s="129" t="s">
        <v>193</v>
      </c>
      <c r="G50" s="121"/>
      <c r="H50" s="117"/>
      <c r="I50" s="117">
        <f t="shared" si="0"/>
        <v>216.56</v>
      </c>
      <c r="J50" s="117">
        <v>216.56</v>
      </c>
      <c r="K50" s="117">
        <v>216.56</v>
      </c>
    </row>
    <row r="51" spans="1:11" ht="38.25">
      <c r="A51" s="128" t="s">
        <v>340</v>
      </c>
      <c r="B51" s="89" t="s">
        <v>175</v>
      </c>
      <c r="C51" s="89" t="s">
        <v>196</v>
      </c>
      <c r="D51" s="89" t="s">
        <v>196</v>
      </c>
      <c r="E51" s="89" t="s">
        <v>311</v>
      </c>
      <c r="F51" s="129" t="s">
        <v>313</v>
      </c>
      <c r="G51" s="121"/>
      <c r="H51" s="117"/>
      <c r="I51" s="117">
        <f t="shared" si="0"/>
        <v>65.400000000000006</v>
      </c>
      <c r="J51" s="117">
        <v>65.400000000000006</v>
      </c>
      <c r="K51" s="117">
        <v>65.400000000000006</v>
      </c>
    </row>
    <row r="52" spans="1:11">
      <c r="A52" s="127" t="s">
        <v>341</v>
      </c>
      <c r="B52" s="89" t="s">
        <v>175</v>
      </c>
      <c r="C52" s="89" t="s">
        <v>196</v>
      </c>
      <c r="D52" s="89" t="s">
        <v>196</v>
      </c>
      <c r="E52" s="89" t="s">
        <v>342</v>
      </c>
      <c r="F52" s="89"/>
      <c r="G52" s="121"/>
      <c r="H52" s="117"/>
      <c r="I52" s="117">
        <f t="shared" si="0"/>
        <v>10</v>
      </c>
      <c r="J52" s="117">
        <f>J53</f>
        <v>10</v>
      </c>
      <c r="K52" s="117">
        <f>K53</f>
        <v>10</v>
      </c>
    </row>
    <row r="53" spans="1:11" ht="25.5">
      <c r="A53" s="127" t="s">
        <v>194</v>
      </c>
      <c r="B53" s="89" t="s">
        <v>175</v>
      </c>
      <c r="C53" s="89" t="s">
        <v>196</v>
      </c>
      <c r="D53" s="89" t="s">
        <v>196</v>
      </c>
      <c r="E53" s="89" t="s">
        <v>342</v>
      </c>
      <c r="F53" s="89" t="s">
        <v>188</v>
      </c>
      <c r="G53" s="121"/>
      <c r="H53" s="117"/>
      <c r="I53" s="117">
        <f t="shared" si="0"/>
        <v>10</v>
      </c>
      <c r="J53" s="117">
        <v>10</v>
      </c>
      <c r="K53" s="117">
        <v>10</v>
      </c>
    </row>
    <row r="54" spans="1:11" ht="25.5">
      <c r="A54" s="217" t="s">
        <v>199</v>
      </c>
      <c r="B54" s="218" t="s">
        <v>175</v>
      </c>
      <c r="C54" s="218" t="s">
        <v>198</v>
      </c>
      <c r="D54" s="218"/>
      <c r="E54" s="218"/>
      <c r="F54" s="218"/>
      <c r="G54" s="219" t="e">
        <f>G55</f>
        <v>#REF!</v>
      </c>
      <c r="H54" s="220">
        <f>H55</f>
        <v>0</v>
      </c>
      <c r="I54" s="220">
        <f t="shared" ref="I54:I66" si="5">J54-H54</f>
        <v>683.22</v>
      </c>
      <c r="J54" s="221">
        <f>J55</f>
        <v>683.22</v>
      </c>
      <c r="K54" s="221">
        <f>K55</f>
        <v>563.06999999999994</v>
      </c>
    </row>
    <row r="55" spans="1:11">
      <c r="A55" s="120" t="s">
        <v>200</v>
      </c>
      <c r="B55" s="89" t="s">
        <v>175</v>
      </c>
      <c r="C55" s="89" t="s">
        <v>198</v>
      </c>
      <c r="D55" s="89" t="s">
        <v>176</v>
      </c>
      <c r="E55" s="89"/>
      <c r="F55" s="89"/>
      <c r="G55" s="86" t="e">
        <f>#REF!+G56</f>
        <v>#REF!</v>
      </c>
      <c r="H55" s="117">
        <f>H56</f>
        <v>0</v>
      </c>
      <c r="I55" s="117">
        <f t="shared" si="5"/>
        <v>683.22</v>
      </c>
      <c r="J55" s="211">
        <f>J60</f>
        <v>683.22</v>
      </c>
      <c r="K55" s="211">
        <f>K60</f>
        <v>563.06999999999994</v>
      </c>
    </row>
    <row r="56" spans="1:11" ht="51">
      <c r="A56" s="88" t="s">
        <v>402</v>
      </c>
      <c r="B56" s="89" t="s">
        <v>175</v>
      </c>
      <c r="C56" s="89" t="s">
        <v>198</v>
      </c>
      <c r="D56" s="89" t="s">
        <v>176</v>
      </c>
      <c r="E56" s="89" t="s">
        <v>403</v>
      </c>
      <c r="F56" s="89"/>
      <c r="G56" s="86">
        <f>G57+G58+G59</f>
        <v>378.5</v>
      </c>
      <c r="H56" s="222"/>
      <c r="I56" s="117">
        <f t="shared" si="5"/>
        <v>0</v>
      </c>
      <c r="J56" s="211">
        <v>0</v>
      </c>
      <c r="K56" s="211">
        <v>0</v>
      </c>
    </row>
    <row r="57" spans="1:11" ht="25.5">
      <c r="A57" s="127" t="s">
        <v>194</v>
      </c>
      <c r="B57" s="89" t="s">
        <v>175</v>
      </c>
      <c r="C57" s="89" t="s">
        <v>198</v>
      </c>
      <c r="D57" s="89" t="s">
        <v>176</v>
      </c>
      <c r="E57" s="89" t="s">
        <v>403</v>
      </c>
      <c r="F57" s="89" t="s">
        <v>188</v>
      </c>
      <c r="G57" s="121">
        <v>318.5</v>
      </c>
      <c r="H57" s="117"/>
      <c r="I57" s="117">
        <f t="shared" si="5"/>
        <v>0</v>
      </c>
      <c r="J57" s="211">
        <v>0</v>
      </c>
      <c r="K57" s="211">
        <v>0</v>
      </c>
    </row>
    <row r="58" spans="1:11">
      <c r="A58" s="120" t="s">
        <v>189</v>
      </c>
      <c r="B58" s="89" t="s">
        <v>175</v>
      </c>
      <c r="C58" s="89" t="s">
        <v>198</v>
      </c>
      <c r="D58" s="89" t="s">
        <v>176</v>
      </c>
      <c r="E58" s="89" t="s">
        <v>403</v>
      </c>
      <c r="F58" s="89" t="s">
        <v>190</v>
      </c>
      <c r="G58" s="121">
        <v>38</v>
      </c>
      <c r="H58" s="117"/>
      <c r="I58" s="117">
        <f t="shared" si="5"/>
        <v>0</v>
      </c>
      <c r="J58" s="211"/>
      <c r="K58" s="211"/>
    </row>
    <row r="59" spans="1:11">
      <c r="A59" s="120" t="s">
        <v>404</v>
      </c>
      <c r="B59" s="89" t="s">
        <v>175</v>
      </c>
      <c r="C59" s="89" t="s">
        <v>198</v>
      </c>
      <c r="D59" s="89" t="s">
        <v>176</v>
      </c>
      <c r="E59" s="89" t="s">
        <v>403</v>
      </c>
      <c r="F59" s="89" t="s">
        <v>191</v>
      </c>
      <c r="G59" s="121">
        <v>22</v>
      </c>
      <c r="H59" s="117"/>
      <c r="I59" s="117">
        <f t="shared" si="5"/>
        <v>0</v>
      </c>
      <c r="J59" s="211"/>
      <c r="K59" s="226"/>
    </row>
    <row r="60" spans="1:11">
      <c r="A60" s="223" t="s">
        <v>343</v>
      </c>
      <c r="B60" s="218" t="s">
        <v>175</v>
      </c>
      <c r="C60" s="218" t="s">
        <v>198</v>
      </c>
      <c r="D60" s="218" t="s">
        <v>176</v>
      </c>
      <c r="E60" s="218" t="s">
        <v>314</v>
      </c>
      <c r="F60" s="218"/>
      <c r="G60" s="224"/>
      <c r="H60" s="208"/>
      <c r="I60" s="208">
        <f t="shared" si="5"/>
        <v>683.22</v>
      </c>
      <c r="J60" s="225">
        <f>J65+J61</f>
        <v>683.22</v>
      </c>
      <c r="K60" s="225">
        <f>K65+K61</f>
        <v>563.06999999999994</v>
      </c>
    </row>
    <row r="61" spans="1:11" ht="25.5">
      <c r="A61" s="127" t="s">
        <v>338</v>
      </c>
      <c r="B61" s="89" t="s">
        <v>175</v>
      </c>
      <c r="C61" s="89" t="s">
        <v>198</v>
      </c>
      <c r="D61" s="89" t="s">
        <v>176</v>
      </c>
      <c r="E61" s="89" t="s">
        <v>314</v>
      </c>
      <c r="F61" s="89"/>
      <c r="G61" s="224"/>
      <c r="H61" s="208"/>
      <c r="I61" s="208"/>
      <c r="J61" s="211">
        <f>J62</f>
        <v>683.22</v>
      </c>
      <c r="K61" s="211">
        <f>K62</f>
        <v>563.06999999999994</v>
      </c>
    </row>
    <row r="62" spans="1:11" ht="25.5">
      <c r="A62" s="128" t="s">
        <v>339</v>
      </c>
      <c r="B62" s="89" t="s">
        <v>175</v>
      </c>
      <c r="C62" s="89" t="s">
        <v>198</v>
      </c>
      <c r="D62" s="89" t="s">
        <v>176</v>
      </c>
      <c r="E62" s="89" t="s">
        <v>405</v>
      </c>
      <c r="F62" s="89"/>
      <c r="G62" s="224"/>
      <c r="H62" s="208"/>
      <c r="I62" s="208"/>
      <c r="J62" s="211">
        <f>J63+J64</f>
        <v>683.22</v>
      </c>
      <c r="K62" s="211">
        <f>K63+K64</f>
        <v>563.06999999999994</v>
      </c>
    </row>
    <row r="63" spans="1:11">
      <c r="A63" s="128" t="s">
        <v>312</v>
      </c>
      <c r="B63" s="89" t="s">
        <v>175</v>
      </c>
      <c r="C63" s="89" t="s">
        <v>198</v>
      </c>
      <c r="D63" s="89" t="s">
        <v>176</v>
      </c>
      <c r="E63" s="89" t="s">
        <v>406</v>
      </c>
      <c r="F63" s="89" t="s">
        <v>193</v>
      </c>
      <c r="G63" s="224"/>
      <c r="H63" s="208"/>
      <c r="I63" s="208"/>
      <c r="J63" s="211">
        <v>559.33000000000004</v>
      </c>
      <c r="K63" s="211">
        <v>451.57</v>
      </c>
    </row>
    <row r="64" spans="1:11" ht="38.25">
      <c r="A64" s="128" t="s">
        <v>340</v>
      </c>
      <c r="B64" s="89" t="s">
        <v>175</v>
      </c>
      <c r="C64" s="89" t="s">
        <v>198</v>
      </c>
      <c r="D64" s="89" t="s">
        <v>176</v>
      </c>
      <c r="E64" s="89" t="s">
        <v>406</v>
      </c>
      <c r="F64" s="89" t="s">
        <v>313</v>
      </c>
      <c r="G64" s="224"/>
      <c r="H64" s="208"/>
      <c r="I64" s="208"/>
      <c r="J64" s="211">
        <v>123.89</v>
      </c>
      <c r="K64" s="211">
        <v>111.5</v>
      </c>
    </row>
    <row r="65" spans="1:11">
      <c r="A65" s="127" t="s">
        <v>344</v>
      </c>
      <c r="B65" s="89" t="s">
        <v>175</v>
      </c>
      <c r="C65" s="89" t="s">
        <v>198</v>
      </c>
      <c r="D65" s="89" t="s">
        <v>176</v>
      </c>
      <c r="E65" s="89" t="s">
        <v>345</v>
      </c>
      <c r="F65" s="89"/>
      <c r="G65" s="121"/>
      <c r="H65" s="117"/>
      <c r="I65" s="117">
        <f t="shared" si="5"/>
        <v>0</v>
      </c>
      <c r="J65" s="211">
        <f>J66+J67+J68+J69</f>
        <v>0</v>
      </c>
      <c r="K65" s="211">
        <f>K66+K67+K68+K69</f>
        <v>0</v>
      </c>
    </row>
    <row r="66" spans="1:11" ht="25.5">
      <c r="A66" s="127" t="s">
        <v>194</v>
      </c>
      <c r="B66" s="89" t="s">
        <v>175</v>
      </c>
      <c r="C66" s="89" t="s">
        <v>198</v>
      </c>
      <c r="D66" s="89" t="s">
        <v>176</v>
      </c>
      <c r="E66" s="89" t="s">
        <v>345</v>
      </c>
      <c r="F66" s="89" t="s">
        <v>188</v>
      </c>
      <c r="G66" s="121"/>
      <c r="H66" s="117"/>
      <c r="I66" s="117">
        <f t="shared" si="5"/>
        <v>0</v>
      </c>
      <c r="J66" s="211"/>
      <c r="K66" s="211"/>
    </row>
    <row r="67" spans="1:11" ht="76.5">
      <c r="A67" s="128" t="s">
        <v>327</v>
      </c>
      <c r="B67" s="89" t="s">
        <v>175</v>
      </c>
      <c r="C67" s="89" t="s">
        <v>198</v>
      </c>
      <c r="D67" s="89" t="s">
        <v>176</v>
      </c>
      <c r="E67" s="89" t="s">
        <v>407</v>
      </c>
      <c r="F67" s="129" t="s">
        <v>328</v>
      </c>
      <c r="G67" s="121"/>
      <c r="H67" s="117"/>
      <c r="I67" s="117"/>
      <c r="J67" s="211"/>
      <c r="K67" s="211"/>
    </row>
    <row r="68" spans="1:11">
      <c r="A68" s="128" t="s">
        <v>189</v>
      </c>
      <c r="B68" s="89" t="s">
        <v>175</v>
      </c>
      <c r="C68" s="89" t="s">
        <v>198</v>
      </c>
      <c r="D68" s="89" t="s">
        <v>176</v>
      </c>
      <c r="E68" s="89" t="s">
        <v>407</v>
      </c>
      <c r="F68" s="129" t="s">
        <v>190</v>
      </c>
      <c r="G68" s="121"/>
      <c r="H68" s="117"/>
      <c r="I68" s="117"/>
      <c r="J68" s="211"/>
      <c r="K68" s="211"/>
    </row>
    <row r="69" spans="1:11">
      <c r="A69" s="128" t="s">
        <v>329</v>
      </c>
      <c r="B69" s="89" t="s">
        <v>175</v>
      </c>
      <c r="C69" s="89" t="s">
        <v>198</v>
      </c>
      <c r="D69" s="89" t="s">
        <v>176</v>
      </c>
      <c r="E69" s="89" t="s">
        <v>407</v>
      </c>
      <c r="F69" s="129" t="s">
        <v>191</v>
      </c>
      <c r="G69" s="121"/>
      <c r="H69" s="117"/>
      <c r="I69" s="117"/>
      <c r="J69" s="211"/>
      <c r="K69" s="211"/>
    </row>
    <row r="70" spans="1:11">
      <c r="A70" s="120" t="s">
        <v>122</v>
      </c>
      <c r="B70" s="89" t="s">
        <v>175</v>
      </c>
      <c r="C70" s="89" t="s">
        <v>192</v>
      </c>
      <c r="D70" s="89" t="s">
        <v>178</v>
      </c>
      <c r="E70" s="89"/>
      <c r="F70" s="89"/>
      <c r="G70" s="86" t="e">
        <f>#REF!+G71</f>
        <v>#REF!</v>
      </c>
      <c r="H70" s="117">
        <f>H71</f>
        <v>0</v>
      </c>
      <c r="I70" s="117">
        <f t="shared" si="0"/>
        <v>1254.2099999999998</v>
      </c>
      <c r="J70" s="117">
        <f>J71+J74</f>
        <v>1254.2099999999998</v>
      </c>
      <c r="K70" s="117">
        <f>K71+K74</f>
        <v>1254.2099999999998</v>
      </c>
    </row>
    <row r="71" spans="1:11" ht="25.5">
      <c r="A71" s="88" t="s">
        <v>346</v>
      </c>
      <c r="B71" s="89" t="s">
        <v>175</v>
      </c>
      <c r="C71" s="89" t="s">
        <v>192</v>
      </c>
      <c r="D71" s="89" t="s">
        <v>178</v>
      </c>
      <c r="E71" s="89" t="s">
        <v>317</v>
      </c>
      <c r="F71" s="89"/>
      <c r="G71" s="86">
        <f>G72</f>
        <v>0</v>
      </c>
      <c r="H71" s="117">
        <f>H72</f>
        <v>0</v>
      </c>
      <c r="I71" s="117">
        <f t="shared" si="0"/>
        <v>0</v>
      </c>
      <c r="J71" s="117">
        <f>J72</f>
        <v>0</v>
      </c>
      <c r="K71" s="117">
        <f>K72</f>
        <v>0</v>
      </c>
    </row>
    <row r="72" spans="1:11" ht="25.5">
      <c r="A72" s="127" t="s">
        <v>194</v>
      </c>
      <c r="B72" s="89" t="s">
        <v>175</v>
      </c>
      <c r="C72" s="89" t="s">
        <v>192</v>
      </c>
      <c r="D72" s="89" t="s">
        <v>178</v>
      </c>
      <c r="E72" s="89" t="s">
        <v>317</v>
      </c>
      <c r="F72" s="89" t="s">
        <v>188</v>
      </c>
      <c r="G72" s="86"/>
      <c r="H72" s="117">
        <f>G72</f>
        <v>0</v>
      </c>
      <c r="I72" s="117">
        <f t="shared" si="0"/>
        <v>0</v>
      </c>
      <c r="J72" s="117"/>
      <c r="K72" s="117"/>
    </row>
    <row r="73" spans="1:11">
      <c r="A73" s="120" t="s">
        <v>126</v>
      </c>
      <c r="B73" s="89" t="s">
        <v>175</v>
      </c>
      <c r="C73" s="89" t="s">
        <v>192</v>
      </c>
      <c r="D73" s="89" t="s">
        <v>187</v>
      </c>
      <c r="E73" s="89"/>
      <c r="F73" s="89"/>
      <c r="G73" s="86" t="e">
        <f>#REF!+G74</f>
        <v>#REF!</v>
      </c>
      <c r="H73" s="117" t="e">
        <f>H74</f>
        <v>#REF!</v>
      </c>
      <c r="I73" s="117" t="e">
        <f t="shared" si="0"/>
        <v>#REF!</v>
      </c>
      <c r="J73" s="211">
        <f>J75</f>
        <v>1254.2099999999998</v>
      </c>
      <c r="K73" s="211">
        <f>K75</f>
        <v>1254.2099999999998</v>
      </c>
    </row>
    <row r="74" spans="1:11" ht="51">
      <c r="A74" s="88" t="s">
        <v>401</v>
      </c>
      <c r="B74" s="89" t="s">
        <v>175</v>
      </c>
      <c r="C74" s="89" t="s">
        <v>192</v>
      </c>
      <c r="D74" s="89" t="s">
        <v>187</v>
      </c>
      <c r="E74" s="89"/>
      <c r="F74" s="89"/>
      <c r="G74" s="86" t="e">
        <f>#REF!</f>
        <v>#REF!</v>
      </c>
      <c r="H74" s="117" t="e">
        <f>#REF!</f>
        <v>#REF!</v>
      </c>
      <c r="I74" s="117" t="e">
        <f t="shared" si="0"/>
        <v>#REF!</v>
      </c>
      <c r="J74" s="117">
        <f t="shared" ref="J74:K76" si="6">J75</f>
        <v>1254.2099999999998</v>
      </c>
      <c r="K74" s="117">
        <f t="shared" si="6"/>
        <v>1254.2099999999998</v>
      </c>
    </row>
    <row r="75" spans="1:11">
      <c r="A75" s="88" t="s">
        <v>347</v>
      </c>
      <c r="B75" s="89" t="s">
        <v>175</v>
      </c>
      <c r="C75" s="89" t="s">
        <v>192</v>
      </c>
      <c r="D75" s="89" t="s">
        <v>187</v>
      </c>
      <c r="E75" s="89" t="s">
        <v>315</v>
      </c>
      <c r="F75" s="89"/>
      <c r="G75" s="86"/>
      <c r="H75" s="117"/>
      <c r="I75" s="117">
        <f t="shared" si="0"/>
        <v>1254.2099999999998</v>
      </c>
      <c r="J75" s="117">
        <f t="shared" si="6"/>
        <v>1254.2099999999998</v>
      </c>
      <c r="K75" s="117">
        <f t="shared" si="6"/>
        <v>1254.2099999999998</v>
      </c>
    </row>
    <row r="76" spans="1:11" ht="25.5">
      <c r="A76" s="127" t="s">
        <v>348</v>
      </c>
      <c r="B76" s="89" t="s">
        <v>175</v>
      </c>
      <c r="C76" s="89" t="s">
        <v>192</v>
      </c>
      <c r="D76" s="89" t="s">
        <v>187</v>
      </c>
      <c r="E76" s="89" t="s">
        <v>316</v>
      </c>
      <c r="F76" s="89"/>
      <c r="G76" s="86"/>
      <c r="H76" s="117"/>
      <c r="I76" s="117">
        <f t="shared" si="0"/>
        <v>1254.2099999999998</v>
      </c>
      <c r="J76" s="117">
        <f t="shared" si="6"/>
        <v>1254.2099999999998</v>
      </c>
      <c r="K76" s="117">
        <f t="shared" si="6"/>
        <v>1254.2099999999998</v>
      </c>
    </row>
    <row r="77" spans="1:11" ht="25.5">
      <c r="A77" s="128" t="s">
        <v>349</v>
      </c>
      <c r="B77" s="89" t="s">
        <v>175</v>
      </c>
      <c r="C77" s="89" t="s">
        <v>192</v>
      </c>
      <c r="D77" s="89" t="s">
        <v>187</v>
      </c>
      <c r="E77" s="89" t="s">
        <v>350</v>
      </c>
      <c r="F77" s="89"/>
      <c r="G77" s="86"/>
      <c r="H77" s="117"/>
      <c r="I77" s="117">
        <f t="shared" si="0"/>
        <v>1254.2099999999998</v>
      </c>
      <c r="J77" s="117">
        <f>J78+J79</f>
        <v>1254.2099999999998</v>
      </c>
      <c r="K77" s="117">
        <f>K78+K79</f>
        <v>1254.2099999999998</v>
      </c>
    </row>
    <row r="78" spans="1:11">
      <c r="A78" s="128" t="s">
        <v>312</v>
      </c>
      <c r="B78" s="89" t="s">
        <v>175</v>
      </c>
      <c r="C78" s="89" t="s">
        <v>192</v>
      </c>
      <c r="D78" s="89" t="s">
        <v>187</v>
      </c>
      <c r="E78" s="89" t="s">
        <v>350</v>
      </c>
      <c r="F78" s="129" t="s">
        <v>193</v>
      </c>
      <c r="G78" s="86"/>
      <c r="H78" s="117"/>
      <c r="I78" s="117">
        <f t="shared" si="0"/>
        <v>1052.1199999999999</v>
      </c>
      <c r="J78" s="117">
        <v>1052.1199999999999</v>
      </c>
      <c r="K78" s="117">
        <v>1052.1199999999999</v>
      </c>
    </row>
    <row r="79" spans="1:11" ht="38.25">
      <c r="A79" s="128" t="s">
        <v>340</v>
      </c>
      <c r="B79" s="89" t="s">
        <v>175</v>
      </c>
      <c r="C79" s="89" t="s">
        <v>192</v>
      </c>
      <c r="D79" s="89" t="s">
        <v>187</v>
      </c>
      <c r="E79" s="89" t="s">
        <v>350</v>
      </c>
      <c r="F79" s="129" t="s">
        <v>313</v>
      </c>
      <c r="G79" s="86"/>
      <c r="H79" s="117"/>
      <c r="I79" s="117">
        <f t="shared" si="0"/>
        <v>202.09</v>
      </c>
      <c r="J79" s="117">
        <v>202.09</v>
      </c>
      <c r="K79" s="117">
        <v>202.09</v>
      </c>
    </row>
    <row r="80" spans="1:11">
      <c r="A80" s="88" t="s">
        <v>202</v>
      </c>
      <c r="B80" s="89" t="s">
        <v>175</v>
      </c>
      <c r="C80" s="89" t="s">
        <v>203</v>
      </c>
      <c r="D80" s="89" t="s">
        <v>203</v>
      </c>
      <c r="E80" s="89" t="s">
        <v>204</v>
      </c>
      <c r="F80" s="89" t="s">
        <v>179</v>
      </c>
      <c r="G80" s="86">
        <v>0</v>
      </c>
      <c r="H80" s="117">
        <v>139.80000000000001</v>
      </c>
      <c r="I80" s="117">
        <f t="shared" si="0"/>
        <v>100.5</v>
      </c>
      <c r="J80" s="117">
        <v>120.15</v>
      </c>
      <c r="K80" s="117">
        <v>240.3</v>
      </c>
    </row>
    <row r="81" spans="1:11">
      <c r="A81" s="88" t="s">
        <v>202</v>
      </c>
      <c r="B81" s="88"/>
      <c r="C81" s="89"/>
      <c r="D81" s="89"/>
      <c r="E81" s="89"/>
      <c r="F81" s="89"/>
      <c r="G81" s="86"/>
      <c r="H81" s="117"/>
      <c r="I81" s="117">
        <f t="shared" si="0"/>
        <v>0</v>
      </c>
      <c r="J81" s="117"/>
      <c r="K81" s="117"/>
    </row>
    <row r="82" spans="1:11">
      <c r="A82" s="307" t="s">
        <v>37</v>
      </c>
      <c r="B82" s="307"/>
      <c r="C82" s="307"/>
      <c r="D82" s="307"/>
      <c r="E82" s="307"/>
      <c r="F82" s="307"/>
      <c r="G82" s="86" t="e">
        <f>G7+G35+#REF!+G41+G45+#REF!+#REF!+G80</f>
        <v>#REF!</v>
      </c>
      <c r="H82" s="132" t="e">
        <f>H7+H35+H41+H45+#REF!+#REF!+H80</f>
        <v>#REF!</v>
      </c>
      <c r="I82" s="117" t="e">
        <f t="shared" ref="I82" si="7">K82-H82</f>
        <v>#REF!</v>
      </c>
      <c r="J82" s="117">
        <f>J7+J35+J41+J45+J54+J70+J80</f>
        <v>4895.8</v>
      </c>
      <c r="K82" s="117">
        <f>K7+K35+K41+K45+K54+K70+K80</f>
        <v>4895.8</v>
      </c>
    </row>
    <row r="83" spans="1:11">
      <c r="H83" s="133">
        <v>5067.6000000000004</v>
      </c>
    </row>
    <row r="84" spans="1:11">
      <c r="H84" s="135" t="e">
        <f>H83-H82</f>
        <v>#REF!</v>
      </c>
    </row>
    <row r="86" spans="1:11">
      <c r="K86" s="135">
        <v>0</v>
      </c>
    </row>
    <row r="89" spans="1:11">
      <c r="I89" s="136"/>
      <c r="J89" s="136"/>
      <c r="K89" s="137"/>
    </row>
  </sheetData>
  <mergeCells count="4">
    <mergeCell ref="F1:L1"/>
    <mergeCell ref="M1:N1"/>
    <mergeCell ref="A82:F82"/>
    <mergeCell ref="A3:K3"/>
  </mergeCells>
  <pageMargins left="1.1417322834645669" right="0.19685039370078741" top="0.59055118110236227" bottom="0.27559055118110237" header="0.31496062992125984" footer="0.31496062992125984"/>
  <pageSetup paperSize="9" scale="64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9</vt:i4>
      </vt:variant>
    </vt:vector>
  </HeadingPairs>
  <TitlesOfParts>
    <vt:vector size="23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13</vt:lpstr>
      <vt:lpstr>Перечень</vt:lpstr>
      <vt:lpstr>'Приложение 1'!Область_печати</vt:lpstr>
      <vt:lpstr>'Приложение 10'!Область_печати</vt:lpstr>
      <vt:lpstr>'Приложение 11'!Область_печати</vt:lpstr>
      <vt:lpstr>'Приложение 2'!Область_печати</vt:lpstr>
      <vt:lpstr>'Приложение 4'!Область_печати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бух</cp:lastModifiedBy>
  <cp:lastPrinted>2016-11-29T12:22:14Z</cp:lastPrinted>
  <dcterms:created xsi:type="dcterms:W3CDTF">2007-09-12T09:25:25Z</dcterms:created>
  <dcterms:modified xsi:type="dcterms:W3CDTF">2016-11-29T12:24:16Z</dcterms:modified>
</cp:coreProperties>
</file>